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0475" windowHeight="96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Sheet1!$A$1:$H$55</definedName>
  </definedNames>
  <calcPr calcId="145621"/>
</workbook>
</file>

<file path=xl/calcChain.xml><?xml version="1.0" encoding="utf-8"?>
<calcChain xmlns="http://schemas.openxmlformats.org/spreadsheetml/2006/main">
  <c r="F58" i="1" l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2" i="1"/>
  <c r="G57" i="1" l="1"/>
  <c r="G56" i="1"/>
  <c r="G58" i="1"/>
  <c r="G47" i="1"/>
  <c r="G52" i="1"/>
  <c r="G53" i="1"/>
  <c r="G54" i="1"/>
  <c r="G17" i="1"/>
  <c r="G27" i="1"/>
  <c r="G32" i="1"/>
  <c r="G38" i="1"/>
  <c r="G39" i="1"/>
  <c r="G41" i="1"/>
  <c r="G43" i="1"/>
  <c r="G16" i="1" l="1"/>
  <c r="G4" i="1"/>
  <c r="G46" i="1"/>
  <c r="G55" i="1"/>
  <c r="G51" i="1"/>
  <c r="G13" i="1"/>
  <c r="G50" i="1"/>
  <c r="G49" i="1"/>
  <c r="G48" i="1"/>
  <c r="G45" i="1"/>
  <c r="G44" i="1"/>
  <c r="G42" i="1"/>
  <c r="G40" i="1"/>
  <c r="G37" i="1"/>
  <c r="G36" i="1"/>
  <c r="G35" i="1"/>
  <c r="G34" i="1"/>
  <c r="G33" i="1"/>
  <c r="G31" i="1"/>
  <c r="G30" i="1"/>
  <c r="G29" i="1"/>
  <c r="G28" i="1"/>
  <c r="G26" i="1"/>
  <c r="G25" i="1"/>
  <c r="G24" i="1"/>
  <c r="G23" i="1"/>
  <c r="G22" i="1"/>
  <c r="G21" i="1"/>
  <c r="G20" i="1"/>
  <c r="G19" i="1"/>
  <c r="G18" i="1"/>
  <c r="G15" i="1"/>
  <c r="G14" i="1"/>
  <c r="G12" i="1"/>
  <c r="G11" i="1"/>
  <c r="G10" i="1"/>
  <c r="G9" i="1"/>
  <c r="G8" i="1"/>
  <c r="G7" i="1"/>
  <c r="G6" i="1"/>
  <c r="G5" i="1"/>
  <c r="G3" i="1"/>
  <c r="G2" i="1"/>
  <c r="H4" i="1" l="1"/>
  <c r="H6" i="1"/>
  <c r="H8" i="1"/>
  <c r="H10" i="1"/>
  <c r="H12" i="1"/>
  <c r="H14" i="1"/>
  <c r="H16" i="1"/>
  <c r="H18" i="1"/>
  <c r="H20" i="1"/>
  <c r="H22" i="1"/>
  <c r="H24" i="1"/>
  <c r="H26" i="1"/>
  <c r="H28" i="1"/>
  <c r="H30" i="1"/>
  <c r="H32" i="1"/>
  <c r="H34" i="1"/>
  <c r="H36" i="1"/>
  <c r="H38" i="1"/>
  <c r="H40" i="1"/>
  <c r="H42" i="1"/>
  <c r="H44" i="1"/>
  <c r="H46" i="1"/>
  <c r="H48" i="1"/>
  <c r="H50" i="1"/>
  <c r="H52" i="1"/>
  <c r="H54" i="1"/>
  <c r="H56" i="1"/>
  <c r="H58" i="1"/>
  <c r="H5" i="1"/>
  <c r="H7" i="1"/>
  <c r="H9" i="1"/>
  <c r="H11" i="1"/>
  <c r="H13" i="1"/>
  <c r="H15" i="1"/>
  <c r="H17" i="1"/>
  <c r="H19" i="1"/>
  <c r="H21" i="1"/>
  <c r="H23" i="1"/>
  <c r="H25" i="1"/>
  <c r="H27" i="1"/>
  <c r="H29" i="1"/>
  <c r="H31" i="1"/>
  <c r="H33" i="1"/>
  <c r="H35" i="1"/>
  <c r="H37" i="1"/>
  <c r="H39" i="1"/>
  <c r="H41" i="1"/>
  <c r="H43" i="1"/>
  <c r="H45" i="1"/>
  <c r="H47" i="1"/>
  <c r="H49" i="1"/>
  <c r="H51" i="1"/>
  <c r="H53" i="1"/>
  <c r="H55" i="1"/>
  <c r="H57" i="1"/>
  <c r="H2" i="1"/>
  <c r="H3" i="1"/>
</calcChain>
</file>

<file path=xl/sharedStrings.xml><?xml version="1.0" encoding="utf-8"?>
<sst xmlns="http://schemas.openxmlformats.org/spreadsheetml/2006/main" count="77" uniqueCount="77">
  <si>
    <t>Out of Competition Side</t>
    <phoneticPr fontId="1" type="noConversion"/>
  </si>
  <si>
    <t>Galaxite</t>
  </si>
  <si>
    <t>冬星センチメンタル</t>
  </si>
  <si>
    <t>Approach Your Target</t>
  </si>
  <si>
    <t>Yorixiro</t>
  </si>
  <si>
    <t>queen of the mountain</t>
  </si>
  <si>
    <t>Conglomerate</t>
  </si>
  <si>
    <t>Distance Fields</t>
  </si>
  <si>
    <t>TO MAKE END OF WAR</t>
  </si>
  <si>
    <t>Calogne</t>
  </si>
  <si>
    <t>Van Luster</t>
  </si>
  <si>
    <t>forget me not</t>
  </si>
  <si>
    <t>Oriental Tea</t>
  </si>
  <si>
    <t>鬼哭</t>
  </si>
  <si>
    <t>Voice From Deep</t>
  </si>
  <si>
    <t>Prismrose</t>
  </si>
  <si>
    <t>Albtraumhaft</t>
  </si>
  <si>
    <t>Let The Jaywalk Commence</t>
  </si>
  <si>
    <t>Valse en forme de rondeau</t>
  </si>
  <si>
    <t>Emerald Sun</t>
  </si>
  <si>
    <t>Welcome to the Digital Sunshine</t>
  </si>
  <si>
    <t>stormy life</t>
  </si>
  <si>
    <t>Intact Pledge</t>
  </si>
  <si>
    <t>SIMEDOKI</t>
  </si>
  <si>
    <t>THE DICTACTOR OF HELL</t>
  </si>
  <si>
    <t>I thought up this stupid melody</t>
  </si>
  <si>
    <t>ゆうぐれの森</t>
  </si>
  <si>
    <t>Neuron Crusher</t>
  </si>
  <si>
    <t>Crystal Clear</t>
  </si>
  <si>
    <t>reflection</t>
  </si>
  <si>
    <t>sent time</t>
  </si>
  <si>
    <t>MintChocoLover</t>
  </si>
  <si>
    <t>CUSTOMIZE NOTE</t>
  </si>
  <si>
    <t>Scarlet Glass</t>
  </si>
  <si>
    <t>Comet (Game Edit)</t>
  </si>
  <si>
    <t>마유가 좋아지는 음악</t>
  </si>
  <si>
    <t>DOOMED TO BE DOOMED</t>
  </si>
  <si>
    <t>超音波棒</t>
  </si>
  <si>
    <t>Life Traveler</t>
  </si>
  <si>
    <t>somewhere</t>
  </si>
  <si>
    <t>Lachryma《Re:Foon’M》</t>
  </si>
  <si>
    <t>The Grapetower Song</t>
  </si>
  <si>
    <t>survivalist</t>
  </si>
  <si>
    <t>Leucochloridium</t>
  </si>
  <si>
    <t>Six Perfections</t>
  </si>
  <si>
    <t>SpringField</t>
  </si>
  <si>
    <t>어떤걸까 Yay or Nay</t>
  </si>
  <si>
    <t>MacGuffin #20</t>
  </si>
  <si>
    <t>fall through</t>
  </si>
  <si>
    <t>Scatman (Ski-Ba-Bop-Ba-Dop-Bop)</t>
  </si>
  <si>
    <t>Prøcess -Zer0:2-</t>
  </si>
  <si>
    <t>808 WINKS</t>
  </si>
  <si>
    <t>La La La La La</t>
  </si>
  <si>
    <t>Lullaby for a Lost Child</t>
  </si>
  <si>
    <t>IAL</t>
  </si>
  <si>
    <t>The Pyrokinesis</t>
  </si>
  <si>
    <t>Fantasia Express</t>
  </si>
  <si>
    <t>Song for You</t>
  </si>
  <si>
    <t>High flying snow</t>
  </si>
  <si>
    <t>March of Plague</t>
  </si>
  <si>
    <t>cold world</t>
  </si>
  <si>
    <t>AND?OR?XOR?NOT</t>
  </si>
  <si>
    <t>GOTH</t>
  </si>
  <si>
    <t>đay ch? la m?t b?n nh?c binh th??ng…</t>
  </si>
  <si>
    <t>INLINE</t>
    <phoneticPr fontId="1" type="noConversion"/>
  </si>
  <si>
    <t>SHINCHEONJI</t>
  </si>
  <si>
    <t>ultra mint</t>
  </si>
  <si>
    <t>CHOCOMINT MANIACS</t>
  </si>
  <si>
    <r>
      <t>東方</t>
    </r>
    <r>
      <rPr>
        <sz val="11"/>
        <color theme="1"/>
        <rFont val="맑은 고딕"/>
        <family val="3"/>
        <charset val="128"/>
        <scheme val="minor"/>
      </rPr>
      <t>兔</t>
    </r>
    <r>
      <rPr>
        <sz val="11"/>
        <color theme="1"/>
        <rFont val="맑은 고딕"/>
        <family val="2"/>
        <charset val="129"/>
        <scheme val="minor"/>
      </rPr>
      <t>傳說 -SKY DEFENDER-</t>
    </r>
  </si>
  <si>
    <t>No.</t>
    <phoneticPr fontId="1" type="noConversion"/>
  </si>
  <si>
    <t>Title</t>
    <phoneticPr fontId="1" type="noConversion"/>
  </si>
  <si>
    <t>Total</t>
    <phoneticPr fontId="1" type="noConversion"/>
  </si>
  <si>
    <t>Total share</t>
    <phoneticPr fontId="1" type="noConversion"/>
  </si>
  <si>
    <t>Median</t>
    <phoneticPr fontId="1" type="noConversion"/>
  </si>
  <si>
    <t>Average</t>
    <phoneticPr fontId="1" type="noConversion"/>
  </si>
  <si>
    <t>PABAT point</t>
    <phoneticPr fontId="1" type="noConversion"/>
  </si>
  <si>
    <t>Rank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</si>
</sst>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"/>
    <numFmt numFmtId="182" formatCode="0.000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177" fontId="0" fillId="0" borderId="0" xfId="0" applyNumberFormat="1">
      <alignment vertical="center"/>
    </xf>
    <xf numFmtId="0" fontId="0" fillId="0" borderId="0" xfId="0" quotePrefix="1">
      <alignment vertical="center"/>
    </xf>
    <xf numFmtId="182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topLeftCell="A34" workbookViewId="0">
      <selection activeCell="H48" sqref="H48"/>
    </sheetView>
  </sheetViews>
  <sheetFormatPr defaultRowHeight="16.5" x14ac:dyDescent="0.3"/>
  <cols>
    <col min="1" max="1" width="9.125" customWidth="1"/>
    <col min="2" max="2" width="54.5" bestFit="1" customWidth="1"/>
    <col min="4" max="4" width="11.625" bestFit="1" customWidth="1"/>
    <col min="5" max="6" width="10" customWidth="1"/>
    <col min="7" max="7" width="16.625" style="1" bestFit="1" customWidth="1"/>
    <col min="8" max="8" width="9" style="2"/>
  </cols>
  <sheetData>
    <row r="1" spans="1:8" x14ac:dyDescent="0.3">
      <c r="A1" s="2" t="s">
        <v>69</v>
      </c>
      <c r="B1" s="2" t="s">
        <v>70</v>
      </c>
      <c r="C1" s="2" t="s">
        <v>71</v>
      </c>
      <c r="D1" s="2" t="s">
        <v>72</v>
      </c>
      <c r="E1" s="2" t="s">
        <v>73</v>
      </c>
      <c r="F1" s="2" t="s">
        <v>74</v>
      </c>
      <c r="G1" s="3" t="s">
        <v>75</v>
      </c>
      <c r="H1" s="2" t="s">
        <v>76</v>
      </c>
    </row>
    <row r="2" spans="1:8" x14ac:dyDescent="0.3">
      <c r="A2">
        <v>1</v>
      </c>
      <c r="B2" t="s">
        <v>1</v>
      </c>
      <c r="C2">
        <v>3488</v>
      </c>
      <c r="D2" s="1">
        <f>(C2/MAX($C$2:$C$58))*100</f>
        <v>66.438095238095244</v>
      </c>
      <c r="E2" s="5">
        <v>84.5</v>
      </c>
      <c r="F2" s="7">
        <f>C2/42</f>
        <v>83.047619047619051</v>
      </c>
      <c r="G2" s="1">
        <f>D2*0.07+E2*0.8+F2*0.13</f>
        <v>83.046857142857149</v>
      </c>
      <c r="H2" s="2">
        <f>RANK(G2,$G$2:$G$58)</f>
        <v>27</v>
      </c>
    </row>
    <row r="3" spans="1:8" x14ac:dyDescent="0.3">
      <c r="A3">
        <v>2</v>
      </c>
      <c r="B3" t="s">
        <v>68</v>
      </c>
      <c r="C3">
        <v>3252</v>
      </c>
      <c r="D3" s="1">
        <f t="shared" ref="D3:D58" si="0">(C3/MAX($C$2:$C$58))*100</f>
        <v>61.942857142857143</v>
      </c>
      <c r="E3" s="5">
        <v>88</v>
      </c>
      <c r="F3" s="7">
        <f>C3/38</f>
        <v>85.578947368421055</v>
      </c>
      <c r="G3" s="1">
        <f t="shared" ref="G3:G45" si="1">D3*0.07+E3*0.8+F3*0.13</f>
        <v>85.86126315789474</v>
      </c>
      <c r="H3" s="2">
        <f t="shared" ref="H3:H58" si="2">RANK(G3,$G$2:$G$58)</f>
        <v>18</v>
      </c>
    </row>
    <row r="4" spans="1:8" x14ac:dyDescent="0.3">
      <c r="A4">
        <v>3</v>
      </c>
      <c r="B4" t="s">
        <v>2</v>
      </c>
      <c r="C4">
        <v>3606</v>
      </c>
      <c r="D4" s="1">
        <f t="shared" si="0"/>
        <v>68.685714285714283</v>
      </c>
      <c r="E4" s="5">
        <v>92.5</v>
      </c>
      <c r="F4" s="7">
        <f>C4/40</f>
        <v>90.15</v>
      </c>
      <c r="G4" s="1">
        <f t="shared" si="1"/>
        <v>90.527500000000003</v>
      </c>
      <c r="H4" s="2">
        <f t="shared" si="2"/>
        <v>6</v>
      </c>
    </row>
    <row r="5" spans="1:8" x14ac:dyDescent="0.3">
      <c r="A5">
        <v>4</v>
      </c>
      <c r="B5" t="s">
        <v>3</v>
      </c>
      <c r="C5">
        <v>4250</v>
      </c>
      <c r="D5" s="1">
        <f t="shared" si="0"/>
        <v>80.952380952380949</v>
      </c>
      <c r="E5" s="5">
        <v>90</v>
      </c>
      <c r="F5" s="7">
        <f>C5/48</f>
        <v>88.541666666666671</v>
      </c>
      <c r="G5" s="1">
        <f t="shared" si="1"/>
        <v>89.177083333333343</v>
      </c>
      <c r="H5" s="2">
        <f t="shared" si="2"/>
        <v>10</v>
      </c>
    </row>
    <row r="6" spans="1:8" x14ac:dyDescent="0.3">
      <c r="A6">
        <v>5</v>
      </c>
      <c r="B6" t="s">
        <v>4</v>
      </c>
      <c r="C6">
        <v>3735</v>
      </c>
      <c r="D6" s="1">
        <f t="shared" si="0"/>
        <v>71.142857142857139</v>
      </c>
      <c r="E6" s="5">
        <v>91</v>
      </c>
      <c r="F6" s="7">
        <f>C6/42</f>
        <v>88.928571428571431</v>
      </c>
      <c r="G6" s="1">
        <f t="shared" si="1"/>
        <v>89.340714285714284</v>
      </c>
      <c r="H6" s="2">
        <f t="shared" si="2"/>
        <v>8</v>
      </c>
    </row>
    <row r="7" spans="1:8" x14ac:dyDescent="0.3">
      <c r="A7">
        <v>6</v>
      </c>
      <c r="B7" t="s">
        <v>5</v>
      </c>
      <c r="C7">
        <v>2951</v>
      </c>
      <c r="D7" s="1">
        <f t="shared" si="0"/>
        <v>56.209523809523809</v>
      </c>
      <c r="E7" s="5">
        <v>87</v>
      </c>
      <c r="F7" s="7">
        <f>C7/35</f>
        <v>84.314285714285717</v>
      </c>
      <c r="G7" s="1">
        <f t="shared" si="1"/>
        <v>84.495523809523831</v>
      </c>
      <c r="H7" s="2">
        <f t="shared" si="2"/>
        <v>24</v>
      </c>
    </row>
    <row r="8" spans="1:8" x14ac:dyDescent="0.3">
      <c r="A8">
        <v>7</v>
      </c>
      <c r="B8" t="s">
        <v>6</v>
      </c>
      <c r="C8">
        <v>2953</v>
      </c>
      <c r="D8" s="1">
        <f t="shared" si="0"/>
        <v>56.247619047619047</v>
      </c>
      <c r="E8" s="5">
        <v>85</v>
      </c>
      <c r="F8" s="7">
        <f>C8/35</f>
        <v>84.371428571428567</v>
      </c>
      <c r="G8" s="1">
        <f t="shared" si="1"/>
        <v>82.905619047619041</v>
      </c>
      <c r="H8" s="2">
        <f t="shared" si="2"/>
        <v>29</v>
      </c>
    </row>
    <row r="9" spans="1:8" x14ac:dyDescent="0.3">
      <c r="A9">
        <v>8</v>
      </c>
      <c r="B9" t="s">
        <v>64</v>
      </c>
      <c r="C9">
        <v>3668</v>
      </c>
      <c r="D9" s="1">
        <f t="shared" si="0"/>
        <v>69.86666666666666</v>
      </c>
      <c r="E9" s="5">
        <v>91</v>
      </c>
      <c r="F9" s="7">
        <f>C9/41</f>
        <v>89.463414634146346</v>
      </c>
      <c r="G9" s="1">
        <f t="shared" si="1"/>
        <v>89.320910569105678</v>
      </c>
      <c r="H9" s="2">
        <f t="shared" si="2"/>
        <v>9</v>
      </c>
    </row>
    <row r="10" spans="1:8" x14ac:dyDescent="0.3">
      <c r="A10">
        <v>9</v>
      </c>
      <c r="B10" t="s">
        <v>7</v>
      </c>
      <c r="C10">
        <v>3518</v>
      </c>
      <c r="D10" s="1">
        <f t="shared" si="0"/>
        <v>67.009523809523813</v>
      </c>
      <c r="E10" s="5">
        <v>90</v>
      </c>
      <c r="F10" s="7">
        <f>C10/40</f>
        <v>87.95</v>
      </c>
      <c r="G10" s="1">
        <f t="shared" si="1"/>
        <v>88.124166666666667</v>
      </c>
      <c r="H10" s="2">
        <f t="shared" si="2"/>
        <v>11</v>
      </c>
    </row>
    <row r="11" spans="1:8" x14ac:dyDescent="0.3">
      <c r="A11">
        <v>10</v>
      </c>
      <c r="B11" t="s">
        <v>8</v>
      </c>
      <c r="C11">
        <v>2626</v>
      </c>
      <c r="D11" s="1">
        <f t="shared" si="0"/>
        <v>50.019047619047619</v>
      </c>
      <c r="E11" s="5">
        <v>78.5</v>
      </c>
      <c r="F11" s="7">
        <f>C11/34</f>
        <v>77.235294117647058</v>
      </c>
      <c r="G11" s="1">
        <f t="shared" si="1"/>
        <v>76.341921568627455</v>
      </c>
      <c r="H11" s="2">
        <f t="shared" si="2"/>
        <v>46</v>
      </c>
    </row>
    <row r="12" spans="1:8" x14ac:dyDescent="0.3">
      <c r="A12">
        <v>11</v>
      </c>
      <c r="B12" t="s">
        <v>9</v>
      </c>
      <c r="C12">
        <v>3176</v>
      </c>
      <c r="D12" s="1">
        <f t="shared" si="0"/>
        <v>60.495238095238093</v>
      </c>
      <c r="E12" s="5">
        <v>85</v>
      </c>
      <c r="F12" s="7">
        <f>C12/38</f>
        <v>83.578947368421055</v>
      </c>
      <c r="G12" s="1">
        <f t="shared" si="1"/>
        <v>83.0999298245614</v>
      </c>
      <c r="H12" s="2">
        <f t="shared" si="2"/>
        <v>26</v>
      </c>
    </row>
    <row r="13" spans="1:8" x14ac:dyDescent="0.3">
      <c r="A13">
        <v>12</v>
      </c>
      <c r="B13" t="s">
        <v>10</v>
      </c>
      <c r="C13">
        <v>3114</v>
      </c>
      <c r="D13" s="1">
        <f t="shared" si="0"/>
        <v>59.314285714285717</v>
      </c>
      <c r="E13" s="5">
        <v>84</v>
      </c>
      <c r="F13" s="7">
        <f>C13/38</f>
        <v>81.94736842105263</v>
      </c>
      <c r="G13" s="1">
        <f t="shared" si="1"/>
        <v>82.00515789473684</v>
      </c>
      <c r="H13" s="2">
        <f t="shared" si="2"/>
        <v>36</v>
      </c>
    </row>
    <row r="14" spans="1:8" x14ac:dyDescent="0.3">
      <c r="A14">
        <v>13</v>
      </c>
      <c r="B14" t="s">
        <v>61</v>
      </c>
      <c r="C14">
        <v>1465</v>
      </c>
      <c r="D14" s="1">
        <f t="shared" si="0"/>
        <v>27.904761904761905</v>
      </c>
      <c r="E14" s="5">
        <v>55</v>
      </c>
      <c r="F14" s="7">
        <f>C14/26</f>
        <v>56.346153846153847</v>
      </c>
      <c r="G14" s="1">
        <f t="shared" si="1"/>
        <v>53.278333333333336</v>
      </c>
      <c r="H14" s="2">
        <f t="shared" si="2"/>
        <v>55</v>
      </c>
    </row>
    <row r="15" spans="1:8" x14ac:dyDescent="0.3">
      <c r="A15">
        <v>14</v>
      </c>
      <c r="B15" s="6" t="s">
        <v>11</v>
      </c>
      <c r="C15">
        <v>3406</v>
      </c>
      <c r="D15" s="1">
        <f t="shared" si="0"/>
        <v>64.876190476190473</v>
      </c>
      <c r="E15" s="5">
        <v>90</v>
      </c>
      <c r="F15" s="7">
        <f>C15/39</f>
        <v>87.333333333333329</v>
      </c>
      <c r="G15" s="1">
        <f t="shared" si="1"/>
        <v>87.894666666666666</v>
      </c>
      <c r="H15" s="2">
        <f t="shared" si="2"/>
        <v>12</v>
      </c>
    </row>
    <row r="16" spans="1:8" x14ac:dyDescent="0.3">
      <c r="A16">
        <v>15</v>
      </c>
      <c r="B16" s="6" t="s">
        <v>62</v>
      </c>
      <c r="C16">
        <v>1653</v>
      </c>
      <c r="D16" s="1">
        <f t="shared" si="0"/>
        <v>31.485714285714284</v>
      </c>
      <c r="E16" s="5">
        <v>68</v>
      </c>
      <c r="F16" s="7">
        <f>C16/26</f>
        <v>63.57692307692308</v>
      </c>
      <c r="G16" s="1">
        <f t="shared" si="1"/>
        <v>64.869</v>
      </c>
      <c r="H16" s="2">
        <f t="shared" si="2"/>
        <v>54</v>
      </c>
    </row>
    <row r="17" spans="1:8" x14ac:dyDescent="0.3">
      <c r="A17">
        <v>17</v>
      </c>
      <c r="B17" t="s">
        <v>13</v>
      </c>
      <c r="C17">
        <v>2794</v>
      </c>
      <c r="D17" s="1">
        <f t="shared" si="0"/>
        <v>53.219047619047622</v>
      </c>
      <c r="E17" s="5">
        <v>83</v>
      </c>
      <c r="F17" s="7">
        <f>C17/35</f>
        <v>79.828571428571422</v>
      </c>
      <c r="G17" s="1">
        <f t="shared" si="1"/>
        <v>80.503047619047635</v>
      </c>
      <c r="H17" s="2">
        <f t="shared" si="2"/>
        <v>39</v>
      </c>
    </row>
    <row r="18" spans="1:8" x14ac:dyDescent="0.3">
      <c r="A18">
        <v>18</v>
      </c>
      <c r="B18" t="s">
        <v>14</v>
      </c>
      <c r="C18">
        <v>2194</v>
      </c>
      <c r="D18" s="1">
        <f t="shared" si="0"/>
        <v>41.790476190476191</v>
      </c>
      <c r="E18" s="5">
        <v>79</v>
      </c>
      <c r="F18" s="7">
        <f>C18/29</f>
        <v>75.65517241379311</v>
      </c>
      <c r="G18" s="1">
        <f t="shared" si="1"/>
        <v>75.960505747126433</v>
      </c>
      <c r="H18" s="2">
        <f t="shared" si="2"/>
        <v>47</v>
      </c>
    </row>
    <row r="19" spans="1:8" x14ac:dyDescent="0.3">
      <c r="A19">
        <v>19</v>
      </c>
      <c r="B19" t="s">
        <v>15</v>
      </c>
      <c r="C19">
        <v>4496</v>
      </c>
      <c r="D19" s="1">
        <f t="shared" si="0"/>
        <v>85.638095238095232</v>
      </c>
      <c r="E19" s="5">
        <v>95</v>
      </c>
      <c r="F19" s="7">
        <f>C19/49</f>
        <v>91.755102040816325</v>
      </c>
      <c r="G19" s="1">
        <f t="shared" si="1"/>
        <v>93.922829931972785</v>
      </c>
      <c r="H19" s="2">
        <f t="shared" si="2"/>
        <v>3</v>
      </c>
    </row>
    <row r="20" spans="1:8" x14ac:dyDescent="0.3">
      <c r="A20">
        <v>20</v>
      </c>
      <c r="B20" t="s">
        <v>16</v>
      </c>
      <c r="C20">
        <v>2422</v>
      </c>
      <c r="D20" s="1">
        <f t="shared" si="0"/>
        <v>46.133333333333333</v>
      </c>
      <c r="E20" s="5">
        <v>78</v>
      </c>
      <c r="F20" s="7">
        <f>C20/33</f>
        <v>73.393939393939391</v>
      </c>
      <c r="G20" s="1">
        <f t="shared" si="1"/>
        <v>75.170545454545461</v>
      </c>
      <c r="H20" s="2">
        <f t="shared" si="2"/>
        <v>49</v>
      </c>
    </row>
    <row r="21" spans="1:8" x14ac:dyDescent="0.3">
      <c r="A21">
        <v>21</v>
      </c>
      <c r="B21" t="s">
        <v>17</v>
      </c>
      <c r="C21">
        <v>2850</v>
      </c>
      <c r="D21" s="1">
        <f t="shared" si="0"/>
        <v>54.285714285714285</v>
      </c>
      <c r="E21" s="5">
        <v>84</v>
      </c>
      <c r="F21" s="7">
        <f>C21/36</f>
        <v>79.166666666666671</v>
      </c>
      <c r="G21" s="1">
        <f t="shared" si="1"/>
        <v>81.291666666666671</v>
      </c>
      <c r="H21" s="2">
        <f t="shared" si="2"/>
        <v>38</v>
      </c>
    </row>
    <row r="22" spans="1:8" x14ac:dyDescent="0.3">
      <c r="A22">
        <v>22</v>
      </c>
      <c r="B22" t="s">
        <v>18</v>
      </c>
      <c r="C22">
        <v>3039</v>
      </c>
      <c r="D22" s="1">
        <f t="shared" si="0"/>
        <v>57.885714285714286</v>
      </c>
      <c r="E22" s="5">
        <v>85</v>
      </c>
      <c r="F22" s="7">
        <f>C22/36</f>
        <v>84.416666666666671</v>
      </c>
      <c r="G22" s="1">
        <f t="shared" si="1"/>
        <v>83.026166666666668</v>
      </c>
      <c r="H22" s="2">
        <f t="shared" si="2"/>
        <v>28</v>
      </c>
    </row>
    <row r="23" spans="1:8" x14ac:dyDescent="0.3">
      <c r="A23">
        <v>23</v>
      </c>
      <c r="B23" t="s">
        <v>19</v>
      </c>
      <c r="C23">
        <v>1959</v>
      </c>
      <c r="D23" s="1">
        <f t="shared" si="0"/>
        <v>37.314285714285717</v>
      </c>
      <c r="E23" s="5">
        <v>73.5</v>
      </c>
      <c r="F23" s="7">
        <f>C23/28</f>
        <v>69.964285714285708</v>
      </c>
      <c r="G23" s="1">
        <f t="shared" si="1"/>
        <v>70.507357142857146</v>
      </c>
      <c r="H23" s="2">
        <f t="shared" si="2"/>
        <v>51</v>
      </c>
    </row>
    <row r="24" spans="1:8" x14ac:dyDescent="0.3">
      <c r="A24">
        <v>24</v>
      </c>
      <c r="B24" t="s">
        <v>20</v>
      </c>
      <c r="C24">
        <v>2820</v>
      </c>
      <c r="D24" s="1">
        <f t="shared" si="0"/>
        <v>53.714285714285715</v>
      </c>
      <c r="E24" s="5">
        <v>86</v>
      </c>
      <c r="F24" s="7">
        <f>C24/34</f>
        <v>82.941176470588232</v>
      </c>
      <c r="G24" s="1">
        <f t="shared" si="1"/>
        <v>83.342352941176472</v>
      </c>
      <c r="H24" s="2">
        <f t="shared" si="2"/>
        <v>25</v>
      </c>
    </row>
    <row r="25" spans="1:8" x14ac:dyDescent="0.3">
      <c r="A25">
        <v>25</v>
      </c>
      <c r="B25" s="6" t="s">
        <v>21</v>
      </c>
      <c r="C25">
        <v>2425</v>
      </c>
      <c r="D25" s="1">
        <f t="shared" si="0"/>
        <v>46.19047619047619</v>
      </c>
      <c r="E25" s="5">
        <v>80</v>
      </c>
      <c r="F25" s="7">
        <f>C25/31</f>
        <v>78.225806451612897</v>
      </c>
      <c r="G25" s="1">
        <f t="shared" si="1"/>
        <v>77.402688172043014</v>
      </c>
      <c r="H25" s="2">
        <f t="shared" si="2"/>
        <v>44</v>
      </c>
    </row>
    <row r="26" spans="1:8" x14ac:dyDescent="0.3">
      <c r="A26">
        <v>26</v>
      </c>
      <c r="B26" t="s">
        <v>22</v>
      </c>
      <c r="C26">
        <v>2268</v>
      </c>
      <c r="D26" s="1">
        <f t="shared" si="0"/>
        <v>43.2</v>
      </c>
      <c r="E26" s="5">
        <v>80</v>
      </c>
      <c r="F26" s="7">
        <f>C26/30</f>
        <v>75.599999999999994</v>
      </c>
      <c r="G26" s="1">
        <f t="shared" si="1"/>
        <v>76.852000000000004</v>
      </c>
      <c r="H26" s="2">
        <f t="shared" si="2"/>
        <v>45</v>
      </c>
    </row>
    <row r="27" spans="1:8" x14ac:dyDescent="0.3">
      <c r="A27">
        <v>27</v>
      </c>
      <c r="B27" t="s">
        <v>23</v>
      </c>
      <c r="C27">
        <v>3936</v>
      </c>
      <c r="D27" s="1">
        <f t="shared" si="0"/>
        <v>74.971428571428561</v>
      </c>
      <c r="E27" s="5">
        <v>92</v>
      </c>
      <c r="F27" s="7">
        <f>C27/45</f>
        <v>87.466666666666669</v>
      </c>
      <c r="G27" s="1">
        <f t="shared" si="1"/>
        <v>90.218666666666678</v>
      </c>
      <c r="H27" s="2">
        <f t="shared" si="2"/>
        <v>7</v>
      </c>
    </row>
    <row r="28" spans="1:8" x14ac:dyDescent="0.3">
      <c r="A28">
        <v>28</v>
      </c>
      <c r="B28" t="s">
        <v>24</v>
      </c>
      <c r="C28">
        <v>2616</v>
      </c>
      <c r="D28" s="1">
        <f t="shared" si="0"/>
        <v>49.828571428571429</v>
      </c>
      <c r="E28" s="5">
        <v>85</v>
      </c>
      <c r="F28" s="7">
        <f>C28/32</f>
        <v>81.75</v>
      </c>
      <c r="G28" s="1">
        <f t="shared" si="1"/>
        <v>82.115499999999997</v>
      </c>
      <c r="H28" s="2">
        <f t="shared" si="2"/>
        <v>34</v>
      </c>
    </row>
    <row r="29" spans="1:8" x14ac:dyDescent="0.3">
      <c r="A29">
        <v>29</v>
      </c>
      <c r="B29" t="s">
        <v>25</v>
      </c>
      <c r="C29">
        <v>2630</v>
      </c>
      <c r="D29" s="1">
        <f t="shared" si="0"/>
        <v>50.095238095238095</v>
      </c>
      <c r="E29" s="5">
        <v>82.5</v>
      </c>
      <c r="F29" s="7">
        <f>C29/32</f>
        <v>82.1875</v>
      </c>
      <c r="G29" s="1">
        <f t="shared" si="1"/>
        <v>80.191041666666663</v>
      </c>
      <c r="H29" s="2">
        <f t="shared" si="2"/>
        <v>40</v>
      </c>
    </row>
    <row r="30" spans="1:8" x14ac:dyDescent="0.3">
      <c r="A30">
        <v>30</v>
      </c>
      <c r="B30" t="s">
        <v>26</v>
      </c>
      <c r="C30">
        <v>3163</v>
      </c>
      <c r="D30" s="1">
        <f t="shared" si="0"/>
        <v>60.247619047619047</v>
      </c>
      <c r="E30" s="5">
        <v>85</v>
      </c>
      <c r="F30" s="7">
        <f>C30/39</f>
        <v>81.102564102564102</v>
      </c>
      <c r="G30" s="1">
        <f t="shared" si="1"/>
        <v>82.760666666666665</v>
      </c>
      <c r="H30" s="2">
        <f t="shared" si="2"/>
        <v>31</v>
      </c>
    </row>
    <row r="31" spans="1:8" x14ac:dyDescent="0.3">
      <c r="A31">
        <v>32</v>
      </c>
      <c r="B31" t="s">
        <v>28</v>
      </c>
      <c r="C31">
        <v>1699</v>
      </c>
      <c r="D31" s="1">
        <f t="shared" si="0"/>
        <v>32.361904761904761</v>
      </c>
      <c r="E31" s="5">
        <v>70</v>
      </c>
      <c r="F31" s="7">
        <f>C31/25</f>
        <v>67.959999999999994</v>
      </c>
      <c r="G31" s="1">
        <f t="shared" si="1"/>
        <v>67.100133333333332</v>
      </c>
      <c r="H31" s="2">
        <f t="shared" si="2"/>
        <v>53</v>
      </c>
    </row>
    <row r="32" spans="1:8" x14ac:dyDescent="0.3">
      <c r="A32">
        <v>33</v>
      </c>
      <c r="B32" t="s">
        <v>29</v>
      </c>
      <c r="C32">
        <v>4386</v>
      </c>
      <c r="D32" s="1">
        <f t="shared" si="0"/>
        <v>83.542857142857144</v>
      </c>
      <c r="E32" s="5">
        <v>95</v>
      </c>
      <c r="F32" s="7">
        <f>C32/47</f>
        <v>93.319148936170208</v>
      </c>
      <c r="G32" s="1">
        <f t="shared" si="1"/>
        <v>93.979489361702122</v>
      </c>
      <c r="H32" s="2">
        <f t="shared" si="2"/>
        <v>2</v>
      </c>
    </row>
    <row r="33" spans="1:8" x14ac:dyDescent="0.3">
      <c r="A33">
        <v>34</v>
      </c>
      <c r="B33" s="4" t="s">
        <v>30</v>
      </c>
      <c r="C33">
        <v>2184</v>
      </c>
      <c r="D33" s="1">
        <f t="shared" si="0"/>
        <v>41.6</v>
      </c>
      <c r="E33" s="5">
        <v>79</v>
      </c>
      <c r="F33" s="7">
        <f>C33/29</f>
        <v>75.310344827586206</v>
      </c>
      <c r="G33" s="1">
        <f t="shared" si="1"/>
        <v>75.902344827586219</v>
      </c>
      <c r="H33" s="2">
        <f t="shared" si="2"/>
        <v>48</v>
      </c>
    </row>
    <row r="34" spans="1:8" x14ac:dyDescent="0.3">
      <c r="A34">
        <v>35</v>
      </c>
      <c r="B34" s="4" t="s">
        <v>31</v>
      </c>
      <c r="C34">
        <v>3393</v>
      </c>
      <c r="D34" s="1">
        <f t="shared" si="0"/>
        <v>64.628571428571419</v>
      </c>
      <c r="E34" s="5">
        <v>89</v>
      </c>
      <c r="F34" s="7">
        <f>C34/39</f>
        <v>87</v>
      </c>
      <c r="G34" s="1">
        <f t="shared" si="1"/>
        <v>87.034000000000006</v>
      </c>
      <c r="H34" s="2">
        <f t="shared" si="2"/>
        <v>16</v>
      </c>
    </row>
    <row r="35" spans="1:8" x14ac:dyDescent="0.3">
      <c r="A35">
        <v>36</v>
      </c>
      <c r="B35" s="4" t="s">
        <v>32</v>
      </c>
      <c r="C35">
        <v>2653</v>
      </c>
      <c r="D35" s="1">
        <f t="shared" si="0"/>
        <v>50.533333333333331</v>
      </c>
      <c r="E35" s="5">
        <v>90</v>
      </c>
      <c r="F35" s="7">
        <f>C35/31</f>
        <v>85.58064516129032</v>
      </c>
      <c r="G35" s="1">
        <f t="shared" si="1"/>
        <v>86.662817204301078</v>
      </c>
      <c r="H35" s="2">
        <f t="shared" si="2"/>
        <v>17</v>
      </c>
    </row>
    <row r="36" spans="1:8" x14ac:dyDescent="0.3">
      <c r="A36">
        <v>37</v>
      </c>
      <c r="B36" s="4" t="s">
        <v>33</v>
      </c>
      <c r="C36">
        <v>3542</v>
      </c>
      <c r="D36" s="1">
        <f t="shared" si="0"/>
        <v>67.466666666666669</v>
      </c>
      <c r="E36" s="5">
        <v>89.5</v>
      </c>
      <c r="F36" s="7">
        <f>C36/40</f>
        <v>88.55</v>
      </c>
      <c r="G36" s="1">
        <f t="shared" si="1"/>
        <v>87.834166666666675</v>
      </c>
      <c r="H36" s="2">
        <f t="shared" si="2"/>
        <v>13</v>
      </c>
    </row>
    <row r="37" spans="1:8" x14ac:dyDescent="0.3">
      <c r="A37">
        <v>38</v>
      </c>
      <c r="B37" s="4" t="s">
        <v>34</v>
      </c>
      <c r="C37">
        <v>4154</v>
      </c>
      <c r="D37" s="1">
        <f t="shared" si="0"/>
        <v>79.123809523809513</v>
      </c>
      <c r="E37" s="5">
        <v>95</v>
      </c>
      <c r="F37" s="7">
        <f>C37/45</f>
        <v>92.311111111111117</v>
      </c>
      <c r="G37" s="1">
        <f t="shared" si="1"/>
        <v>93.539111111111112</v>
      </c>
      <c r="H37" s="2">
        <f t="shared" si="2"/>
        <v>4</v>
      </c>
    </row>
    <row r="38" spans="1:8" x14ac:dyDescent="0.3">
      <c r="A38">
        <v>39</v>
      </c>
      <c r="B38" s="4" t="s">
        <v>35</v>
      </c>
      <c r="C38">
        <v>2729</v>
      </c>
      <c r="D38" s="1">
        <f t="shared" si="0"/>
        <v>51.980952380952381</v>
      </c>
      <c r="E38" s="5">
        <v>82</v>
      </c>
      <c r="F38" s="7">
        <f>C38/33</f>
        <v>82.696969696969703</v>
      </c>
      <c r="G38" s="1">
        <f t="shared" si="1"/>
        <v>79.989272727272734</v>
      </c>
      <c r="H38" s="2">
        <f t="shared" si="2"/>
        <v>41</v>
      </c>
    </row>
    <row r="39" spans="1:8" x14ac:dyDescent="0.3">
      <c r="A39">
        <v>41</v>
      </c>
      <c r="B39" s="4" t="s">
        <v>37</v>
      </c>
      <c r="C39">
        <v>3324</v>
      </c>
      <c r="D39" s="1">
        <f t="shared" si="0"/>
        <v>63.31428571428571</v>
      </c>
      <c r="E39" s="5">
        <v>87</v>
      </c>
      <c r="F39" s="7">
        <f>C39/38</f>
        <v>87.473684210526315</v>
      </c>
      <c r="G39" s="1">
        <f t="shared" si="1"/>
        <v>85.40357894736843</v>
      </c>
      <c r="H39" s="2">
        <f t="shared" si="2"/>
        <v>19</v>
      </c>
    </row>
    <row r="40" spans="1:8" x14ac:dyDescent="0.3">
      <c r="A40">
        <v>42</v>
      </c>
      <c r="B40" s="4" t="s">
        <v>38</v>
      </c>
      <c r="C40">
        <v>2773</v>
      </c>
      <c r="D40" s="1">
        <f t="shared" si="0"/>
        <v>52.819047619047623</v>
      </c>
      <c r="E40" s="5">
        <v>84</v>
      </c>
      <c r="F40" s="7">
        <f>C40/34</f>
        <v>81.558823529411768</v>
      </c>
      <c r="G40" s="1">
        <f t="shared" si="1"/>
        <v>81.499980392156871</v>
      </c>
      <c r="H40" s="2">
        <f t="shared" si="2"/>
        <v>37</v>
      </c>
    </row>
    <row r="41" spans="1:8" x14ac:dyDescent="0.3">
      <c r="A41">
        <v>43</v>
      </c>
      <c r="B41" s="4" t="s">
        <v>39</v>
      </c>
      <c r="C41">
        <v>3212</v>
      </c>
      <c r="D41" s="1">
        <f t="shared" si="0"/>
        <v>61.180952380952377</v>
      </c>
      <c r="E41" s="5">
        <v>87</v>
      </c>
      <c r="F41" s="7">
        <f>C41/39</f>
        <v>82.358974358974365</v>
      </c>
      <c r="G41" s="1">
        <f t="shared" si="1"/>
        <v>84.589333333333343</v>
      </c>
      <c r="H41" s="2">
        <f t="shared" si="2"/>
        <v>23</v>
      </c>
    </row>
    <row r="42" spans="1:8" x14ac:dyDescent="0.3">
      <c r="A42">
        <v>44</v>
      </c>
      <c r="B42" s="4" t="s">
        <v>40</v>
      </c>
      <c r="C42">
        <v>1343</v>
      </c>
      <c r="D42" s="1">
        <f t="shared" si="0"/>
        <v>25.580952380952382</v>
      </c>
      <c r="E42" s="5">
        <v>50.5</v>
      </c>
      <c r="F42" s="7">
        <f>C42/26</f>
        <v>51.653846153846153</v>
      </c>
      <c r="G42" s="1">
        <f t="shared" si="1"/>
        <v>48.905666666666676</v>
      </c>
      <c r="H42" s="2">
        <f t="shared" si="2"/>
        <v>56</v>
      </c>
    </row>
    <row r="43" spans="1:8" x14ac:dyDescent="0.3">
      <c r="A43">
        <v>45</v>
      </c>
      <c r="B43" s="4" t="s">
        <v>41</v>
      </c>
      <c r="C43">
        <v>1479</v>
      </c>
      <c r="D43" s="1">
        <f t="shared" si="0"/>
        <v>28.171428571428571</v>
      </c>
      <c r="E43" s="5">
        <v>50</v>
      </c>
      <c r="F43" s="7">
        <f>C43/32</f>
        <v>46.21875</v>
      </c>
      <c r="G43" s="1">
        <f t="shared" si="1"/>
        <v>47.980437500000001</v>
      </c>
      <c r="H43" s="2">
        <f t="shared" si="2"/>
        <v>57</v>
      </c>
    </row>
    <row r="44" spans="1:8" x14ac:dyDescent="0.3">
      <c r="A44">
        <v>46</v>
      </c>
      <c r="B44" s="4" t="s">
        <v>42</v>
      </c>
      <c r="C44">
        <v>2589</v>
      </c>
      <c r="D44" s="1">
        <f t="shared" si="0"/>
        <v>49.314285714285717</v>
      </c>
      <c r="E44" s="5">
        <v>85</v>
      </c>
      <c r="F44" s="7">
        <f>C44/31</f>
        <v>83.516129032258064</v>
      </c>
      <c r="G44" s="1">
        <f t="shared" si="1"/>
        <v>82.309096774193549</v>
      </c>
      <c r="H44" s="2">
        <f t="shared" si="2"/>
        <v>33</v>
      </c>
    </row>
    <row r="45" spans="1:8" x14ac:dyDescent="0.3">
      <c r="A45">
        <v>47</v>
      </c>
      <c r="B45" s="4" t="s">
        <v>43</v>
      </c>
      <c r="C45">
        <v>3119</v>
      </c>
      <c r="D45" s="1">
        <f t="shared" si="0"/>
        <v>59.409523809523812</v>
      </c>
      <c r="E45" s="5">
        <v>85</v>
      </c>
      <c r="F45" s="7">
        <f>C45/38</f>
        <v>82.078947368421055</v>
      </c>
      <c r="G45" s="1">
        <f t="shared" si="1"/>
        <v>82.828929824561399</v>
      </c>
      <c r="H45" s="2">
        <f t="shared" si="2"/>
        <v>30</v>
      </c>
    </row>
    <row r="46" spans="1:8" x14ac:dyDescent="0.3">
      <c r="A46">
        <v>48</v>
      </c>
      <c r="B46" s="4" t="s">
        <v>44</v>
      </c>
      <c r="C46">
        <v>2115</v>
      </c>
      <c r="D46" s="1">
        <f t="shared" si="0"/>
        <v>40.285714285714285</v>
      </c>
      <c r="E46" s="5">
        <v>72</v>
      </c>
      <c r="F46" s="7">
        <f>C46/28</f>
        <v>75.535714285714292</v>
      </c>
      <c r="G46" s="1">
        <f t="shared" ref="G46:G58" si="3">D46*0.07+E46*0.8+F46*0.13</f>
        <v>70.239642857142854</v>
      </c>
      <c r="H46" s="2">
        <f t="shared" si="2"/>
        <v>52</v>
      </c>
    </row>
    <row r="47" spans="1:8" x14ac:dyDescent="0.3">
      <c r="A47">
        <v>49</v>
      </c>
      <c r="B47" s="4" t="s">
        <v>45</v>
      </c>
      <c r="C47">
        <v>2962</v>
      </c>
      <c r="D47" s="1">
        <f t="shared" si="0"/>
        <v>56.419047619047625</v>
      </c>
      <c r="E47" s="5">
        <v>85</v>
      </c>
      <c r="F47" s="7">
        <f>C47/36</f>
        <v>82.277777777777771</v>
      </c>
      <c r="G47" s="1">
        <f t="shared" si="3"/>
        <v>82.645444444444436</v>
      </c>
      <c r="H47" s="2">
        <f t="shared" si="2"/>
        <v>32</v>
      </c>
    </row>
    <row r="48" spans="1:8" x14ac:dyDescent="0.3">
      <c r="A48">
        <v>50</v>
      </c>
      <c r="B48" s="4" t="s">
        <v>46</v>
      </c>
      <c r="C48">
        <v>5250</v>
      </c>
      <c r="D48" s="1">
        <f t="shared" si="0"/>
        <v>100</v>
      </c>
      <c r="E48" s="5">
        <v>98</v>
      </c>
      <c r="F48" s="7">
        <f>C48/55</f>
        <v>95.454545454545453</v>
      </c>
      <c r="G48" s="1">
        <f t="shared" si="3"/>
        <v>97.809090909090912</v>
      </c>
      <c r="H48" s="2">
        <f t="shared" si="2"/>
        <v>1</v>
      </c>
    </row>
    <row r="49" spans="1:8" x14ac:dyDescent="0.3">
      <c r="A49">
        <v>51</v>
      </c>
      <c r="B49" s="4" t="s">
        <v>47</v>
      </c>
      <c r="C49">
        <v>2292</v>
      </c>
      <c r="D49" s="1">
        <f t="shared" si="0"/>
        <v>43.657142857142858</v>
      </c>
      <c r="E49" s="5">
        <v>85.5</v>
      </c>
      <c r="F49" s="7">
        <f>C49/28</f>
        <v>81.857142857142861</v>
      </c>
      <c r="G49" s="1">
        <f t="shared" si="3"/>
        <v>82.09742857142858</v>
      </c>
      <c r="H49" s="2">
        <f t="shared" si="2"/>
        <v>35</v>
      </c>
    </row>
    <row r="50" spans="1:8" x14ac:dyDescent="0.3">
      <c r="A50">
        <v>52</v>
      </c>
      <c r="B50" s="4" t="s">
        <v>48</v>
      </c>
      <c r="C50">
        <v>2954</v>
      </c>
      <c r="D50" s="1">
        <f t="shared" si="0"/>
        <v>56.266666666666666</v>
      </c>
      <c r="E50" s="5">
        <v>88</v>
      </c>
      <c r="F50" s="7">
        <f>C50/35</f>
        <v>84.4</v>
      </c>
      <c r="G50" s="1">
        <f t="shared" si="3"/>
        <v>85.310666666666663</v>
      </c>
      <c r="H50" s="2">
        <f t="shared" si="2"/>
        <v>20</v>
      </c>
    </row>
    <row r="51" spans="1:8" x14ac:dyDescent="0.3">
      <c r="A51">
        <v>54</v>
      </c>
      <c r="B51" s="4" t="s">
        <v>50</v>
      </c>
      <c r="C51">
        <v>2276</v>
      </c>
      <c r="D51" s="1">
        <f t="shared" si="0"/>
        <v>43.352380952380955</v>
      </c>
      <c r="E51" s="5">
        <v>81</v>
      </c>
      <c r="F51" s="7">
        <f>C51/29</f>
        <v>78.482758620689651</v>
      </c>
      <c r="G51" s="1">
        <f t="shared" si="3"/>
        <v>78.037425287356314</v>
      </c>
      <c r="H51" s="2">
        <f t="shared" si="2"/>
        <v>43</v>
      </c>
    </row>
    <row r="52" spans="1:8" x14ac:dyDescent="0.3">
      <c r="A52">
        <v>55</v>
      </c>
      <c r="B52" s="4" t="s">
        <v>63</v>
      </c>
      <c r="C52">
        <v>1731</v>
      </c>
      <c r="D52" s="1">
        <f t="shared" si="0"/>
        <v>32.971428571428575</v>
      </c>
      <c r="E52" s="5">
        <v>78.5</v>
      </c>
      <c r="F52" s="7">
        <f>C52/24</f>
        <v>72.125</v>
      </c>
      <c r="G52" s="1">
        <f t="shared" si="3"/>
        <v>74.484250000000003</v>
      </c>
      <c r="H52" s="2">
        <f t="shared" si="2"/>
        <v>50</v>
      </c>
    </row>
    <row r="53" spans="1:8" x14ac:dyDescent="0.3">
      <c r="A53">
        <v>56</v>
      </c>
      <c r="B53" s="4" t="s">
        <v>51</v>
      </c>
      <c r="C53">
        <v>2478</v>
      </c>
      <c r="D53" s="1">
        <f t="shared" si="0"/>
        <v>47.199999999999996</v>
      </c>
      <c r="E53" s="5">
        <v>88</v>
      </c>
      <c r="F53" s="7">
        <f>C53/29</f>
        <v>85.448275862068968</v>
      </c>
      <c r="G53" s="1">
        <f t="shared" si="3"/>
        <v>84.812275862068972</v>
      </c>
      <c r="H53" s="2">
        <f t="shared" si="2"/>
        <v>22</v>
      </c>
    </row>
    <row r="54" spans="1:8" x14ac:dyDescent="0.3">
      <c r="A54">
        <v>58</v>
      </c>
      <c r="B54" s="4" t="s">
        <v>53</v>
      </c>
      <c r="C54">
        <v>2535</v>
      </c>
      <c r="D54" s="1">
        <f t="shared" si="0"/>
        <v>48.285714285714285</v>
      </c>
      <c r="E54" s="5">
        <v>81</v>
      </c>
      <c r="F54" s="7">
        <f>C54/32</f>
        <v>79.21875</v>
      </c>
      <c r="G54" s="1">
        <f t="shared" si="3"/>
        <v>78.478437499999998</v>
      </c>
      <c r="H54" s="2">
        <f t="shared" si="2"/>
        <v>42</v>
      </c>
    </row>
    <row r="55" spans="1:8" x14ac:dyDescent="0.3">
      <c r="A55">
        <v>60</v>
      </c>
      <c r="B55" s="4" t="s">
        <v>55</v>
      </c>
      <c r="C55">
        <v>3758</v>
      </c>
      <c r="D55" s="1">
        <f t="shared" si="0"/>
        <v>71.580952380952382</v>
      </c>
      <c r="E55" s="5">
        <v>95</v>
      </c>
      <c r="F55" s="7">
        <f>C55/41</f>
        <v>91.658536585365852</v>
      </c>
      <c r="G55" s="1">
        <f t="shared" si="3"/>
        <v>92.926276422764232</v>
      </c>
      <c r="H55" s="2">
        <f t="shared" si="2"/>
        <v>5</v>
      </c>
    </row>
    <row r="56" spans="1:8" x14ac:dyDescent="0.3">
      <c r="A56">
        <v>63</v>
      </c>
      <c r="B56" t="s">
        <v>58</v>
      </c>
      <c r="C56">
        <v>3138</v>
      </c>
      <c r="D56" s="1">
        <f t="shared" si="0"/>
        <v>59.771428571428572</v>
      </c>
      <c r="E56">
        <v>90</v>
      </c>
      <c r="F56" s="7">
        <f>C56/36</f>
        <v>87.166666666666671</v>
      </c>
      <c r="G56" s="1">
        <f t="shared" si="3"/>
        <v>87.515666666666661</v>
      </c>
      <c r="H56" s="2">
        <f t="shared" si="2"/>
        <v>14</v>
      </c>
    </row>
    <row r="57" spans="1:8" x14ac:dyDescent="0.3">
      <c r="A57">
        <v>64</v>
      </c>
      <c r="B57" t="s">
        <v>59</v>
      </c>
      <c r="C57">
        <v>3348</v>
      </c>
      <c r="D57" s="1">
        <f t="shared" si="0"/>
        <v>63.771428571428565</v>
      </c>
      <c r="E57">
        <v>87</v>
      </c>
      <c r="F57" s="7">
        <f>C57/39</f>
        <v>85.84615384615384</v>
      </c>
      <c r="G57" s="1">
        <f t="shared" si="3"/>
        <v>85.224000000000004</v>
      </c>
      <c r="H57" s="2">
        <f t="shared" si="2"/>
        <v>21</v>
      </c>
    </row>
    <row r="58" spans="1:8" x14ac:dyDescent="0.3">
      <c r="A58">
        <v>65</v>
      </c>
      <c r="B58" t="s">
        <v>60</v>
      </c>
      <c r="C58">
        <v>2895</v>
      </c>
      <c r="D58" s="1">
        <f t="shared" si="0"/>
        <v>55.142857142857139</v>
      </c>
      <c r="E58">
        <v>90</v>
      </c>
      <c r="F58" s="7">
        <f>C58/33</f>
        <v>87.727272727272734</v>
      </c>
      <c r="G58" s="1">
        <f t="shared" si="3"/>
        <v>87.264545454545456</v>
      </c>
      <c r="H58" s="2">
        <f t="shared" si="2"/>
        <v>15</v>
      </c>
    </row>
    <row r="60" spans="1:8" x14ac:dyDescent="0.3">
      <c r="B60" t="s">
        <v>0</v>
      </c>
    </row>
    <row r="61" spans="1:8" x14ac:dyDescent="0.3">
      <c r="A61">
        <v>16</v>
      </c>
      <c r="B61" t="s">
        <v>12</v>
      </c>
    </row>
    <row r="62" spans="1:8" x14ac:dyDescent="0.3">
      <c r="A62">
        <v>31</v>
      </c>
      <c r="B62" t="s">
        <v>27</v>
      </c>
    </row>
    <row r="63" spans="1:8" x14ac:dyDescent="0.3">
      <c r="A63">
        <v>40</v>
      </c>
      <c r="B63" s="4" t="s">
        <v>36</v>
      </c>
    </row>
    <row r="64" spans="1:8" x14ac:dyDescent="0.3">
      <c r="A64">
        <v>53</v>
      </c>
      <c r="B64" s="4" t="s">
        <v>49</v>
      </c>
    </row>
    <row r="65" spans="1:2" x14ac:dyDescent="0.3">
      <c r="A65">
        <v>57</v>
      </c>
      <c r="B65" s="4" t="s">
        <v>52</v>
      </c>
    </row>
    <row r="66" spans="1:2" x14ac:dyDescent="0.3">
      <c r="A66">
        <v>59</v>
      </c>
      <c r="B66" s="4" t="s">
        <v>54</v>
      </c>
    </row>
    <row r="67" spans="1:2" x14ac:dyDescent="0.3">
      <c r="A67">
        <v>61</v>
      </c>
      <c r="B67" s="4" t="s">
        <v>56</v>
      </c>
    </row>
    <row r="68" spans="1:2" x14ac:dyDescent="0.3">
      <c r="A68">
        <v>62</v>
      </c>
      <c r="B68" s="4" t="s">
        <v>57</v>
      </c>
    </row>
    <row r="69" spans="1:2" x14ac:dyDescent="0.3">
      <c r="A69">
        <v>66</v>
      </c>
      <c r="B69" t="s">
        <v>65</v>
      </c>
    </row>
    <row r="70" spans="1:2" x14ac:dyDescent="0.3">
      <c r="A70">
        <v>67</v>
      </c>
      <c r="B70" t="s">
        <v>66</v>
      </c>
    </row>
    <row r="71" spans="1:2" x14ac:dyDescent="0.3">
      <c r="A71">
        <v>68</v>
      </c>
      <c r="B71" t="s">
        <v>67</v>
      </c>
    </row>
  </sheetData>
  <autoFilter ref="A1:H55">
    <sortState ref="A2:H74">
      <sortCondition ref="A1:A64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</dc:creator>
  <cp:lastModifiedBy>주성훈</cp:lastModifiedBy>
  <dcterms:created xsi:type="dcterms:W3CDTF">2015-04-05T04:12:40Z</dcterms:created>
  <dcterms:modified xsi:type="dcterms:W3CDTF">2020-04-01T12:57:13Z</dcterms:modified>
</cp:coreProperties>
</file>