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ABAT\kbmsnet_bmsevent\party_pabat\tab_page\2023\"/>
    </mc:Choice>
  </mc:AlternateContent>
  <xr:revisionPtr revIDLastSave="0" documentId="13_ncr:1_{46E2563A-45AC-4DF3-98C8-A9D17AD2FA17}" xr6:coauthVersionLast="47" xr6:coauthVersionMax="47" xr10:uidLastSave="{00000000-0000-0000-0000-000000000000}"/>
  <bookViews>
    <workbookView xWindow="58860" yWindow="60" windowWidth="28650" windowHeight="1569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Sheet1!$A$1:$H$34</definedName>
  </definedNames>
  <calcPr calcId="191029"/>
</workbook>
</file>

<file path=xl/calcChain.xml><?xml version="1.0" encoding="utf-8"?>
<calcChain xmlns="http://schemas.openxmlformats.org/spreadsheetml/2006/main">
  <c r="F8" i="1" l="1"/>
  <c r="F13" i="1"/>
  <c r="F6" i="1"/>
  <c r="F12" i="1"/>
  <c r="F20" i="1"/>
  <c r="F2" i="1"/>
  <c r="F31" i="1"/>
  <c r="F29" i="1"/>
  <c r="F19" i="1"/>
  <c r="F15" i="1"/>
  <c r="F18" i="1"/>
  <c r="F3" i="1"/>
  <c r="F27" i="1"/>
  <c r="F9" i="1"/>
  <c r="F4" i="1"/>
  <c r="F22" i="1"/>
  <c r="F24" i="1"/>
  <c r="F16" i="1"/>
  <c r="F17" i="1"/>
  <c r="F11" i="1"/>
  <c r="F26" i="1"/>
  <c r="F28" i="1"/>
  <c r="F5" i="1"/>
  <c r="F30" i="1"/>
  <c r="F23" i="1"/>
  <c r="F10" i="1"/>
  <c r="F25" i="1"/>
  <c r="F33" i="1"/>
  <c r="F34" i="1"/>
  <c r="F32" i="1"/>
  <c r="F14" i="1"/>
  <c r="F21" i="1"/>
  <c r="F7" i="1"/>
  <c r="D21" i="1"/>
  <c r="D14" i="1"/>
  <c r="G14" i="1" s="1"/>
  <c r="D32" i="1"/>
  <c r="D34" i="1"/>
  <c r="D33" i="1"/>
  <c r="D25" i="1"/>
  <c r="D10" i="1"/>
  <c r="D23" i="1"/>
  <c r="D30" i="1"/>
  <c r="D5" i="1"/>
  <c r="D28" i="1"/>
  <c r="D26" i="1"/>
  <c r="D11" i="1"/>
  <c r="G11" i="1" s="1"/>
  <c r="D17" i="1"/>
  <c r="D16" i="1"/>
  <c r="D24" i="1"/>
  <c r="D22" i="1"/>
  <c r="D4" i="1"/>
  <c r="D9" i="1"/>
  <c r="D27" i="1"/>
  <c r="D3" i="1"/>
  <c r="D18" i="1"/>
  <c r="D15" i="1"/>
  <c r="D19" i="1"/>
  <c r="D29" i="1"/>
  <c r="G29" i="1" s="1"/>
  <c r="D31" i="1"/>
  <c r="D2" i="1"/>
  <c r="D20" i="1"/>
  <c r="D12" i="1"/>
  <c r="D6" i="1"/>
  <c r="D13" i="1"/>
  <c r="D8" i="1"/>
  <c r="G27" i="1" l="1"/>
  <c r="G23" i="1"/>
  <c r="G30" i="1"/>
  <c r="G3" i="1"/>
  <c r="G15" i="1"/>
  <c r="G28" i="1"/>
  <c r="G18" i="1"/>
  <c r="G8" i="1"/>
  <c r="G25" i="1"/>
  <c r="G33" i="1"/>
  <c r="G34" i="1"/>
  <c r="G26" i="1"/>
  <c r="G9" i="1"/>
  <c r="G22" i="1"/>
  <c r="G24" i="1"/>
  <c r="G4" i="1"/>
  <c r="G16" i="1"/>
  <c r="G17" i="1"/>
  <c r="G13" i="1"/>
  <c r="G20" i="1"/>
  <c r="G2" i="1"/>
  <c r="G6" i="1"/>
  <c r="G31" i="1"/>
  <c r="G32" i="1"/>
  <c r="G21" i="1"/>
  <c r="G19" i="1"/>
  <c r="G5" i="1"/>
  <c r="G10" i="1"/>
  <c r="G12" i="1"/>
  <c r="D7" i="1"/>
  <c r="G7" i="1" l="1"/>
  <c r="H14" i="1" l="1"/>
  <c r="H34" i="1"/>
  <c r="H25" i="1"/>
  <c r="H23" i="1"/>
  <c r="H5" i="1"/>
  <c r="H26" i="1"/>
  <c r="H17" i="1"/>
  <c r="H24" i="1"/>
  <c r="H4" i="1"/>
  <c r="H27" i="1"/>
  <c r="H18" i="1"/>
  <c r="H19" i="1"/>
  <c r="H31" i="1"/>
  <c r="H20" i="1"/>
  <c r="H6" i="1"/>
  <c r="H8" i="1"/>
  <c r="H32" i="1"/>
  <c r="H33" i="1"/>
  <c r="H10" i="1"/>
  <c r="H30" i="1"/>
  <c r="H28" i="1"/>
  <c r="H11" i="1"/>
  <c r="H16" i="1"/>
  <c r="H22" i="1"/>
  <c r="H9" i="1"/>
  <c r="H3" i="1"/>
  <c r="H15" i="1"/>
  <c r="H29" i="1"/>
  <c r="H2" i="1"/>
  <c r="H12" i="1"/>
  <c r="H13" i="1"/>
  <c r="H7" i="1"/>
  <c r="H21" i="1"/>
</calcChain>
</file>

<file path=xl/sharedStrings.xml><?xml version="1.0" encoding="utf-8"?>
<sst xmlns="http://schemas.openxmlformats.org/spreadsheetml/2006/main" count="49" uniqueCount="49">
  <si>
    <t>Out of Competition Side</t>
    <phoneticPr fontId="1" type="noConversion"/>
  </si>
  <si>
    <t>No.</t>
    <phoneticPr fontId="1" type="noConversion"/>
  </si>
  <si>
    <t>Title</t>
    <phoneticPr fontId="1" type="noConversion"/>
  </si>
  <si>
    <t>Total</t>
    <phoneticPr fontId="1" type="noConversion"/>
  </si>
  <si>
    <t>Total share</t>
    <phoneticPr fontId="1" type="noConversion"/>
  </si>
  <si>
    <t>Median</t>
    <phoneticPr fontId="1" type="noConversion"/>
  </si>
  <si>
    <t>Average</t>
    <phoneticPr fontId="1" type="noConversion"/>
  </si>
  <si>
    <t>PABAT point</t>
    <phoneticPr fontId="1" type="noConversion"/>
  </si>
  <si>
    <t>Rank</t>
    <phoneticPr fontId="1" type="noConversion"/>
  </si>
  <si>
    <t>Aseptiqa</t>
    <phoneticPr fontId="1" type="noConversion"/>
  </si>
  <si>
    <t>grode</t>
    <phoneticPr fontId="1" type="noConversion"/>
  </si>
  <si>
    <t>how to make otoge music</t>
    <phoneticPr fontId="1" type="noConversion"/>
  </si>
  <si>
    <t>Clicfill</t>
    <phoneticPr fontId="1" type="noConversion"/>
  </si>
  <si>
    <t>Embrace the light</t>
    <phoneticPr fontId="1" type="noConversion"/>
  </si>
  <si>
    <t>Restoring the light,Facing the dark</t>
    <phoneticPr fontId="1" type="noConversion"/>
  </si>
  <si>
    <t>Backroom</t>
    <phoneticPr fontId="1" type="noConversion"/>
  </si>
  <si>
    <t>The Lobby</t>
    <phoneticPr fontId="1" type="noConversion"/>
  </si>
  <si>
    <t>Night Falls on You</t>
    <phoneticPr fontId="1" type="noConversion"/>
  </si>
  <si>
    <t>我が幼少の子守唄</t>
    <phoneticPr fontId="1" type="noConversion"/>
  </si>
  <si>
    <t>Dozing off During the Day</t>
    <phoneticPr fontId="1" type="noConversion"/>
  </si>
  <si>
    <r>
      <t>この</t>
    </r>
    <r>
      <rPr>
        <sz val="11"/>
        <color theme="1"/>
        <rFont val="Yu Gothic"/>
        <family val="2"/>
        <charset val="128"/>
      </rPr>
      <t>広大な景色を</t>
    </r>
    <phoneticPr fontId="1" type="noConversion"/>
  </si>
  <si>
    <t>Songe-Nuage</t>
    <phoneticPr fontId="1" type="noConversion"/>
  </si>
  <si>
    <t>Summer Sunshine (2023 Edition)</t>
    <phoneticPr fontId="1" type="noConversion"/>
  </si>
  <si>
    <t>VODKASTYLE</t>
    <phoneticPr fontId="1" type="noConversion"/>
  </si>
  <si>
    <t>Paint The Color of Dawn</t>
    <phoneticPr fontId="1" type="noConversion"/>
  </si>
  <si>
    <t>Cerise</t>
    <phoneticPr fontId="1" type="noConversion"/>
  </si>
  <si>
    <t>Techno in the Green Zone</t>
    <phoneticPr fontId="1" type="noConversion"/>
  </si>
  <si>
    <t>broken lights</t>
    <phoneticPr fontId="1" type="noConversion"/>
  </si>
  <si>
    <t>Phantom_Dancer</t>
    <phoneticPr fontId="1" type="noConversion"/>
  </si>
  <si>
    <t>GET OVER IT !</t>
    <phoneticPr fontId="1" type="noConversion"/>
  </si>
  <si>
    <t>Forest Shine</t>
    <phoneticPr fontId="1" type="noConversion"/>
  </si>
  <si>
    <t>Moving Man</t>
    <phoneticPr fontId="1" type="noConversion"/>
  </si>
  <si>
    <r>
      <t>ブル</t>
    </r>
    <r>
      <rPr>
        <sz val="11"/>
        <color theme="1"/>
        <rFont val="Yu Gothic"/>
        <family val="2"/>
        <charset val="128"/>
      </rPr>
      <t>ーマイルズ</t>
    </r>
    <r>
      <rPr>
        <sz val="11"/>
        <color theme="1"/>
        <rFont val="맑은 고딕"/>
        <family val="2"/>
        <charset val="129"/>
        <scheme val="minor"/>
      </rPr>
      <t xml:space="preserve"> (Blue Miles)</t>
    </r>
    <phoneticPr fontId="1" type="noConversion"/>
  </si>
  <si>
    <t>STANK FACER</t>
    <phoneticPr fontId="1" type="noConversion"/>
  </si>
  <si>
    <t>blingbling♥HEART [PAPPED]</t>
    <phoneticPr fontId="1" type="noConversion"/>
  </si>
  <si>
    <t>おやすみの森</t>
    <phoneticPr fontId="1" type="noConversion"/>
  </si>
  <si>
    <t>Aitai</t>
    <phoneticPr fontId="1" type="noConversion"/>
  </si>
  <si>
    <t>Jungtur (BMS Edit)</t>
    <phoneticPr fontId="1" type="noConversion"/>
  </si>
  <si>
    <t>Blessed Memories</t>
    <phoneticPr fontId="1" type="noConversion"/>
  </si>
  <si>
    <t>doob for a day</t>
    <phoneticPr fontId="1" type="noConversion"/>
  </si>
  <si>
    <r>
      <rPr>
        <sz val="11"/>
        <color theme="1"/>
        <rFont val="Calibri"/>
        <family val="2"/>
        <charset val="161"/>
      </rPr>
      <t>ε</t>
    </r>
    <r>
      <rPr>
        <sz val="11"/>
        <color theme="1"/>
        <rFont val="Calibri"/>
        <family val="2"/>
      </rPr>
      <t>0 -Epsilon Zero-</t>
    </r>
    <phoneticPr fontId="1" type="noConversion"/>
  </si>
  <si>
    <t>Shine</t>
    <phoneticPr fontId="1" type="noConversion"/>
  </si>
  <si>
    <t>There</t>
    <phoneticPr fontId="1" type="noConversion"/>
  </si>
  <si>
    <t>0607</t>
    <phoneticPr fontId="1" type="noConversion"/>
  </si>
  <si>
    <t>NO SIGNAL</t>
    <phoneticPr fontId="1" type="noConversion"/>
  </si>
  <si>
    <t>Decade Ends</t>
    <phoneticPr fontId="1" type="noConversion"/>
  </si>
  <si>
    <t>orbitalgazer</t>
    <phoneticPr fontId="1" type="noConversion"/>
  </si>
  <si>
    <t>Discovery</t>
    <phoneticPr fontId="1" type="noConversion"/>
  </si>
  <si>
    <t>紙飛行機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</si>
</sst>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"/>
  </numFmts>
  <fonts count="9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8"/>
      <scheme val="minor"/>
    </font>
    <font>
      <u/>
      <sz val="11"/>
      <color theme="10"/>
      <name val="맑은 고딕"/>
      <family val="2"/>
      <charset val="129"/>
      <scheme val="minor"/>
    </font>
    <font>
      <sz val="11"/>
      <name val="맑은 고딕"/>
      <family val="2"/>
      <charset val="129"/>
      <scheme val="minor"/>
    </font>
    <font>
      <sz val="11"/>
      <color theme="1"/>
      <name val="Yu Gothic"/>
      <family val="2"/>
      <charset val="128"/>
    </font>
    <font>
      <sz val="11"/>
      <color theme="1"/>
      <name val="Calibri"/>
      <family val="3"/>
      <charset val="204"/>
    </font>
    <font>
      <sz val="11"/>
      <color theme="1"/>
      <name val="Calibri"/>
      <family val="2"/>
      <charset val="161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>
      <alignment vertical="center"/>
    </xf>
    <xf numFmtId="177" fontId="0" fillId="0" borderId="0" xfId="0" applyNumberFormat="1">
      <alignment vertical="center"/>
    </xf>
    <xf numFmtId="0" fontId="0" fillId="0" borderId="0" xfId="0" quotePrefix="1">
      <alignment vertical="center"/>
    </xf>
    <xf numFmtId="49" fontId="4" fillId="0" borderId="0" xfId="1" quotePrefix="1" applyNumberFormat="1" applyFont="1">
      <alignment vertical="center"/>
    </xf>
    <xf numFmtId="0" fontId="6" fillId="0" borderId="0" xfId="0" applyFont="1">
      <alignment vertical="center"/>
    </xf>
    <xf numFmtId="2" fontId="0" fillId="0" borderId="0" xfId="0" applyNumberFormat="1">
      <alignment vertical="center"/>
    </xf>
    <xf numFmtId="0" fontId="7" fillId="0" borderId="0" xfId="0" applyFont="1">
      <alignment vertical="center"/>
    </xf>
  </cellXfs>
  <cellStyles count="2">
    <cellStyle name="표준" xfId="0" builtinId="0"/>
    <cellStyle name="하이퍼링크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tabSelected="1" topLeftCell="A22" workbookViewId="0">
      <selection activeCell="B35" sqref="B35"/>
    </sheetView>
  </sheetViews>
  <sheetFormatPr defaultRowHeight="16.5"/>
  <cols>
    <col min="1" max="1" width="9.125" customWidth="1"/>
    <col min="2" max="2" width="54.5" bestFit="1" customWidth="1"/>
    <col min="4" max="4" width="11.625" bestFit="1" customWidth="1"/>
    <col min="5" max="6" width="10" customWidth="1"/>
    <col min="7" max="7" width="16.625" style="1" bestFit="1" customWidth="1"/>
    <col min="8" max="8" width="9" style="2"/>
  </cols>
  <sheetData>
    <row r="1" spans="1:8">
      <c r="A1" s="2" t="s">
        <v>1</v>
      </c>
      <c r="B1" s="2" t="s">
        <v>2</v>
      </c>
      <c r="C1" s="2" t="s">
        <v>3</v>
      </c>
      <c r="D1" s="2" t="s">
        <v>4</v>
      </c>
      <c r="E1" s="2" t="s">
        <v>5</v>
      </c>
      <c r="F1" s="2" t="s">
        <v>6</v>
      </c>
      <c r="G1" s="3" t="s">
        <v>7</v>
      </c>
      <c r="H1" s="2" t="s">
        <v>8</v>
      </c>
    </row>
    <row r="2" spans="1:8">
      <c r="A2">
        <v>35</v>
      </c>
      <c r="B2" t="s">
        <v>42</v>
      </c>
      <c r="C2">
        <v>3666</v>
      </c>
      <c r="D2" s="1">
        <f t="shared" ref="D2:D34" si="0">(C2/MAX($C$2:$C$34))*100</f>
        <v>76.137071651090338</v>
      </c>
      <c r="E2" s="5">
        <v>98</v>
      </c>
      <c r="F2" s="9">
        <f>C2/39</f>
        <v>94</v>
      </c>
      <c r="G2" s="1">
        <f t="shared" ref="G2:G34" si="1">D2*0.07+E2*0.8+F2*0.13</f>
        <v>95.949595015576335</v>
      </c>
      <c r="H2" s="2">
        <f t="shared" ref="H2:H34" si="2">RANK(G2,$G$2:$G$34)</f>
        <v>1</v>
      </c>
    </row>
    <row r="3" spans="1:8">
      <c r="A3">
        <v>25</v>
      </c>
      <c r="B3" t="s">
        <v>33</v>
      </c>
      <c r="C3">
        <v>4134</v>
      </c>
      <c r="D3" s="1">
        <f t="shared" si="0"/>
        <v>85.856697819314647</v>
      </c>
      <c r="E3" s="5">
        <v>96</v>
      </c>
      <c r="F3" s="9">
        <f>C3/45</f>
        <v>91.86666666666666</v>
      </c>
      <c r="G3" s="1">
        <f t="shared" si="1"/>
        <v>94.752635514018706</v>
      </c>
      <c r="H3" s="2">
        <f t="shared" si="2"/>
        <v>2</v>
      </c>
    </row>
    <row r="4" spans="1:8">
      <c r="A4">
        <v>21</v>
      </c>
      <c r="B4" t="s">
        <v>29</v>
      </c>
      <c r="C4">
        <v>4490</v>
      </c>
      <c r="D4" s="1">
        <f t="shared" si="0"/>
        <v>93.250259605399791</v>
      </c>
      <c r="E4" s="5">
        <v>95</v>
      </c>
      <c r="F4" s="9">
        <f>C4/51</f>
        <v>88.039215686274517</v>
      </c>
      <c r="G4" s="1">
        <f t="shared" si="1"/>
        <v>93.972616211593675</v>
      </c>
      <c r="H4" s="2">
        <f t="shared" si="2"/>
        <v>3</v>
      </c>
    </row>
    <row r="5" spans="1:8">
      <c r="A5">
        <v>13</v>
      </c>
      <c r="B5" t="s">
        <v>21</v>
      </c>
      <c r="C5">
        <v>3983</v>
      </c>
      <c r="D5" s="1">
        <f t="shared" si="0"/>
        <v>82.720664589823471</v>
      </c>
      <c r="E5" s="5">
        <v>95</v>
      </c>
      <c r="F5" s="9">
        <f>C5/43</f>
        <v>92.627906976744185</v>
      </c>
      <c r="G5" s="1">
        <f t="shared" si="1"/>
        <v>93.832074428264391</v>
      </c>
      <c r="H5" s="2">
        <f t="shared" si="2"/>
        <v>4</v>
      </c>
    </row>
    <row r="6" spans="1:8">
      <c r="A6">
        <v>38</v>
      </c>
      <c r="B6" t="s">
        <v>46</v>
      </c>
      <c r="C6">
        <v>3812</v>
      </c>
      <c r="D6" s="1">
        <f t="shared" si="0"/>
        <v>79.169262720664591</v>
      </c>
      <c r="E6" s="5">
        <v>95</v>
      </c>
      <c r="F6" s="9">
        <f>C6/41</f>
        <v>92.975609756097555</v>
      </c>
      <c r="G6" s="1">
        <f t="shared" si="1"/>
        <v>93.628677658739207</v>
      </c>
      <c r="H6" s="2">
        <f t="shared" si="2"/>
        <v>5</v>
      </c>
    </row>
    <row r="7" spans="1:8">
      <c r="A7">
        <v>1</v>
      </c>
      <c r="B7" t="s">
        <v>9</v>
      </c>
      <c r="C7">
        <v>4815</v>
      </c>
      <c r="D7" s="1">
        <f t="shared" si="0"/>
        <v>100</v>
      </c>
      <c r="E7" s="5">
        <v>90</v>
      </c>
      <c r="F7" s="9">
        <f>C7/54</f>
        <v>89.166666666666671</v>
      </c>
      <c r="G7" s="1">
        <f t="shared" si="1"/>
        <v>90.591666666666669</v>
      </c>
      <c r="H7" s="2">
        <f t="shared" si="2"/>
        <v>6</v>
      </c>
    </row>
    <row r="8" spans="1:8">
      <c r="A8">
        <v>40</v>
      </c>
      <c r="B8" s="4" t="s">
        <v>48</v>
      </c>
      <c r="C8">
        <v>3012</v>
      </c>
      <c r="D8" s="1">
        <f t="shared" si="0"/>
        <v>62.554517133956388</v>
      </c>
      <c r="E8" s="5">
        <v>90.5</v>
      </c>
      <c r="F8" s="9">
        <f>C8/34</f>
        <v>88.588235294117652</v>
      </c>
      <c r="G8" s="1">
        <f t="shared" si="1"/>
        <v>88.295286787612241</v>
      </c>
      <c r="H8" s="2">
        <f t="shared" si="2"/>
        <v>7</v>
      </c>
    </row>
    <row r="9" spans="1:8">
      <c r="A9">
        <v>22</v>
      </c>
      <c r="B9" t="s">
        <v>30</v>
      </c>
      <c r="C9">
        <v>3230</v>
      </c>
      <c r="D9" s="1">
        <f t="shared" si="0"/>
        <v>67.082035306334376</v>
      </c>
      <c r="E9" s="5">
        <v>90</v>
      </c>
      <c r="F9" s="9">
        <f>C9/38</f>
        <v>85</v>
      </c>
      <c r="G9" s="1">
        <f t="shared" si="1"/>
        <v>87.745742471443407</v>
      </c>
      <c r="H9" s="2">
        <f t="shared" si="2"/>
        <v>8</v>
      </c>
    </row>
    <row r="10" spans="1:8">
      <c r="A10">
        <v>10</v>
      </c>
      <c r="B10" t="s">
        <v>18</v>
      </c>
      <c r="C10">
        <v>3076</v>
      </c>
      <c r="D10" s="1">
        <f t="shared" si="0"/>
        <v>63.88369678089304</v>
      </c>
      <c r="E10" s="5">
        <v>90</v>
      </c>
      <c r="F10" s="9">
        <f>C10/36</f>
        <v>85.444444444444443</v>
      </c>
      <c r="G10" s="1">
        <f t="shared" si="1"/>
        <v>87.579636552440292</v>
      </c>
      <c r="H10" s="2">
        <f t="shared" si="2"/>
        <v>9</v>
      </c>
    </row>
    <row r="11" spans="1:8">
      <c r="A11">
        <v>16</v>
      </c>
      <c r="B11" s="6" t="s">
        <v>24</v>
      </c>
      <c r="C11">
        <v>2983</v>
      </c>
      <c r="D11" s="1">
        <f t="shared" si="0"/>
        <v>61.952232606438216</v>
      </c>
      <c r="E11" s="5">
        <v>90</v>
      </c>
      <c r="F11" s="9">
        <f>C11/35</f>
        <v>85.228571428571428</v>
      </c>
      <c r="G11" s="1">
        <f t="shared" si="1"/>
        <v>87.416370568164965</v>
      </c>
      <c r="H11" s="2">
        <f t="shared" si="2"/>
        <v>10</v>
      </c>
    </row>
    <row r="12" spans="1:8">
      <c r="A12">
        <v>37</v>
      </c>
      <c r="B12" t="s">
        <v>45</v>
      </c>
      <c r="C12">
        <v>2509</v>
      </c>
      <c r="D12" s="1">
        <f t="shared" si="0"/>
        <v>52.107995846313607</v>
      </c>
      <c r="E12" s="5">
        <v>90</v>
      </c>
      <c r="F12" s="9">
        <f>C12/29</f>
        <v>86.517241379310349</v>
      </c>
      <c r="G12" s="1">
        <f t="shared" si="1"/>
        <v>86.894801088552299</v>
      </c>
      <c r="H12" s="2">
        <f t="shared" si="2"/>
        <v>11</v>
      </c>
    </row>
    <row r="13" spans="1:8">
      <c r="A13">
        <v>39</v>
      </c>
      <c r="B13" s="4" t="s">
        <v>47</v>
      </c>
      <c r="C13">
        <v>2599</v>
      </c>
      <c r="D13" s="1">
        <f t="shared" si="0"/>
        <v>53.977154724818277</v>
      </c>
      <c r="E13" s="5">
        <v>90</v>
      </c>
      <c r="F13" s="9">
        <f>C13/31</f>
        <v>83.838709677419359</v>
      </c>
      <c r="G13" s="1">
        <f t="shared" si="1"/>
        <v>86.677433088801806</v>
      </c>
      <c r="H13" s="2">
        <f t="shared" si="2"/>
        <v>12</v>
      </c>
    </row>
    <row r="14" spans="1:8">
      <c r="A14">
        <v>4</v>
      </c>
      <c r="B14" t="s">
        <v>12</v>
      </c>
      <c r="C14">
        <v>3920</v>
      </c>
      <c r="D14" s="1">
        <f t="shared" si="0"/>
        <v>81.412253374870204</v>
      </c>
      <c r="E14" s="5">
        <v>85</v>
      </c>
      <c r="F14" s="9">
        <f>C14/47</f>
        <v>83.40425531914893</v>
      </c>
      <c r="G14" s="1">
        <f t="shared" si="1"/>
        <v>84.541410927730269</v>
      </c>
      <c r="H14" s="2">
        <f t="shared" si="2"/>
        <v>13</v>
      </c>
    </row>
    <row r="15" spans="1:8">
      <c r="A15">
        <v>28</v>
      </c>
      <c r="B15" s="6" t="s">
        <v>36</v>
      </c>
      <c r="C15">
        <v>3526</v>
      </c>
      <c r="D15" s="1">
        <f t="shared" si="0"/>
        <v>73.229491173416406</v>
      </c>
      <c r="E15" s="5">
        <v>85.5</v>
      </c>
      <c r="F15" s="9">
        <f>C15/42</f>
        <v>83.952380952380949</v>
      </c>
      <c r="G15" s="1">
        <f t="shared" si="1"/>
        <v>84.439873905948673</v>
      </c>
      <c r="H15" s="2">
        <f t="shared" si="2"/>
        <v>14</v>
      </c>
    </row>
    <row r="16" spans="1:8">
      <c r="A16">
        <v>18</v>
      </c>
      <c r="B16" t="s">
        <v>26</v>
      </c>
      <c r="C16">
        <v>3142</v>
      </c>
      <c r="D16" s="1">
        <f t="shared" si="0"/>
        <v>65.254413291796467</v>
      </c>
      <c r="E16" s="5">
        <v>86</v>
      </c>
      <c r="F16" s="9">
        <f>C16/37</f>
        <v>84.918918918918919</v>
      </c>
      <c r="G16" s="1">
        <f t="shared" si="1"/>
        <v>84.407268389885218</v>
      </c>
      <c r="H16" s="2">
        <f t="shared" si="2"/>
        <v>15</v>
      </c>
    </row>
    <row r="17" spans="1:8">
      <c r="A17">
        <v>17</v>
      </c>
      <c r="B17" s="6" t="s">
        <v>25</v>
      </c>
      <c r="C17">
        <v>3131</v>
      </c>
      <c r="D17" s="1">
        <f t="shared" si="0"/>
        <v>65.025960539979238</v>
      </c>
      <c r="E17" s="5">
        <v>85</v>
      </c>
      <c r="F17" s="9">
        <f>C17/37</f>
        <v>84.621621621621628</v>
      </c>
      <c r="G17" s="1">
        <f t="shared" si="1"/>
        <v>83.552628048609364</v>
      </c>
      <c r="H17" s="2">
        <f t="shared" si="2"/>
        <v>16</v>
      </c>
    </row>
    <row r="18" spans="1:8">
      <c r="A18">
        <v>27</v>
      </c>
      <c r="B18" t="s">
        <v>35</v>
      </c>
      <c r="C18">
        <v>2965</v>
      </c>
      <c r="D18" s="1">
        <f t="shared" si="0"/>
        <v>61.57840083073728</v>
      </c>
      <c r="E18" s="5">
        <v>85</v>
      </c>
      <c r="F18" s="9">
        <f>C18/35</f>
        <v>84.714285714285708</v>
      </c>
      <c r="G18" s="1">
        <f t="shared" si="1"/>
        <v>83.323345201008749</v>
      </c>
      <c r="H18" s="2">
        <f t="shared" si="2"/>
        <v>17</v>
      </c>
    </row>
    <row r="19" spans="1:8">
      <c r="A19">
        <v>31</v>
      </c>
      <c r="B19" t="s">
        <v>39</v>
      </c>
      <c r="C19">
        <v>2426</v>
      </c>
      <c r="D19" s="1">
        <f t="shared" si="0"/>
        <v>50.384215991692628</v>
      </c>
      <c r="E19" s="5">
        <v>85</v>
      </c>
      <c r="F19" s="9">
        <f>C19/29</f>
        <v>83.65517241379311</v>
      </c>
      <c r="G19" s="1">
        <f t="shared" si="1"/>
        <v>82.402067533211593</v>
      </c>
      <c r="H19" s="2">
        <f t="shared" si="2"/>
        <v>18</v>
      </c>
    </row>
    <row r="20" spans="1:8">
      <c r="A20">
        <v>36</v>
      </c>
      <c r="B20" t="s">
        <v>44</v>
      </c>
      <c r="C20">
        <v>2177</v>
      </c>
      <c r="D20" s="1">
        <f t="shared" si="0"/>
        <v>45.212876427829698</v>
      </c>
      <c r="E20" s="5">
        <v>85</v>
      </c>
      <c r="F20" s="9">
        <f>C20/27</f>
        <v>80.629629629629633</v>
      </c>
      <c r="G20" s="1">
        <f t="shared" si="1"/>
        <v>81.646753201799939</v>
      </c>
      <c r="H20" s="2">
        <f t="shared" si="2"/>
        <v>19</v>
      </c>
    </row>
    <row r="21" spans="1:8">
      <c r="A21">
        <v>2</v>
      </c>
      <c r="B21" t="s">
        <v>10</v>
      </c>
      <c r="C21">
        <v>3031</v>
      </c>
      <c r="D21" s="1">
        <f t="shared" si="0"/>
        <v>62.949117341640701</v>
      </c>
      <c r="E21" s="5">
        <v>80</v>
      </c>
      <c r="F21" s="9">
        <f>C21/38</f>
        <v>79.763157894736835</v>
      </c>
      <c r="G21" s="1">
        <f t="shared" si="1"/>
        <v>78.775648740230636</v>
      </c>
      <c r="H21" s="2">
        <f t="shared" si="2"/>
        <v>20</v>
      </c>
    </row>
    <row r="22" spans="1:8">
      <c r="A22">
        <v>20</v>
      </c>
      <c r="B22" t="s">
        <v>28</v>
      </c>
      <c r="C22">
        <v>2660</v>
      </c>
      <c r="D22" s="1">
        <f t="shared" si="0"/>
        <v>55.244029075804782</v>
      </c>
      <c r="E22" s="5">
        <v>80</v>
      </c>
      <c r="F22" s="9">
        <f>C22/33</f>
        <v>80.606060606060609</v>
      </c>
      <c r="G22" s="1">
        <f t="shared" si="1"/>
        <v>78.345869914094223</v>
      </c>
      <c r="H22" s="2">
        <f t="shared" si="2"/>
        <v>21</v>
      </c>
    </row>
    <row r="23" spans="1:8">
      <c r="A23">
        <v>11</v>
      </c>
      <c r="B23" t="s">
        <v>19</v>
      </c>
      <c r="C23">
        <v>2886</v>
      </c>
      <c r="D23" s="1">
        <f t="shared" si="0"/>
        <v>59.937694704049846</v>
      </c>
      <c r="E23" s="5">
        <v>79</v>
      </c>
      <c r="F23" s="9">
        <f>C23/38</f>
        <v>75.94736842105263</v>
      </c>
      <c r="G23" s="1">
        <f t="shared" si="1"/>
        <v>77.268796524020331</v>
      </c>
      <c r="H23" s="2">
        <f t="shared" si="2"/>
        <v>22</v>
      </c>
    </row>
    <row r="24" spans="1:8">
      <c r="A24">
        <v>19</v>
      </c>
      <c r="B24" t="s">
        <v>27</v>
      </c>
      <c r="C24">
        <v>2105</v>
      </c>
      <c r="D24" s="1">
        <f t="shared" si="0"/>
        <v>43.717549325025963</v>
      </c>
      <c r="E24" s="5">
        <v>80</v>
      </c>
      <c r="F24" s="9">
        <f>C24/27</f>
        <v>77.962962962962962</v>
      </c>
      <c r="G24" s="1">
        <f t="shared" si="1"/>
        <v>77.195413637937008</v>
      </c>
      <c r="H24" s="2">
        <f t="shared" si="2"/>
        <v>23</v>
      </c>
    </row>
    <row r="25" spans="1:8">
      <c r="A25">
        <v>9</v>
      </c>
      <c r="B25" t="s">
        <v>17</v>
      </c>
      <c r="C25">
        <v>2929</v>
      </c>
      <c r="D25" s="1">
        <f t="shared" si="0"/>
        <v>60.830737279335409</v>
      </c>
      <c r="E25" s="5">
        <v>77.5</v>
      </c>
      <c r="F25" s="9">
        <f>C25/38</f>
        <v>77.078947368421055</v>
      </c>
      <c r="G25" s="1">
        <f t="shared" si="1"/>
        <v>76.278414767448211</v>
      </c>
      <c r="H25" s="2">
        <f t="shared" si="2"/>
        <v>24</v>
      </c>
    </row>
    <row r="26" spans="1:8">
      <c r="A26">
        <v>15</v>
      </c>
      <c r="B26" s="7" t="s">
        <v>23</v>
      </c>
      <c r="C26">
        <v>2819</v>
      </c>
      <c r="D26" s="1">
        <f t="shared" si="0"/>
        <v>58.546209761163034</v>
      </c>
      <c r="E26" s="5">
        <v>75</v>
      </c>
      <c r="F26" s="9">
        <f>C26/39</f>
        <v>72.282051282051285</v>
      </c>
      <c r="G26" s="1">
        <f t="shared" si="1"/>
        <v>73.49490134994808</v>
      </c>
      <c r="H26" s="2">
        <f t="shared" si="2"/>
        <v>25</v>
      </c>
    </row>
    <row r="27" spans="1:8" ht="18.75">
      <c r="A27">
        <v>24</v>
      </c>
      <c r="B27" t="s">
        <v>32</v>
      </c>
      <c r="C27">
        <v>2360</v>
      </c>
      <c r="D27" s="1">
        <f t="shared" si="0"/>
        <v>49.0134994807892</v>
      </c>
      <c r="E27" s="5">
        <v>75</v>
      </c>
      <c r="F27" s="9">
        <f>C27/33</f>
        <v>71.515151515151516</v>
      </c>
      <c r="G27" s="1">
        <f t="shared" si="1"/>
        <v>72.727914660624947</v>
      </c>
      <c r="H27" s="2">
        <f t="shared" si="2"/>
        <v>26</v>
      </c>
    </row>
    <row r="28" spans="1:8">
      <c r="A28">
        <v>14</v>
      </c>
      <c r="B28" t="s">
        <v>22</v>
      </c>
      <c r="C28">
        <v>2181</v>
      </c>
      <c r="D28" s="1">
        <f t="shared" si="0"/>
        <v>45.295950155763236</v>
      </c>
      <c r="E28" s="5">
        <v>73</v>
      </c>
      <c r="F28" s="9">
        <f>C28/31</f>
        <v>70.354838709677423</v>
      </c>
      <c r="G28" s="1">
        <f t="shared" si="1"/>
        <v>70.716845543161497</v>
      </c>
      <c r="H28" s="2">
        <f t="shared" si="2"/>
        <v>27</v>
      </c>
    </row>
    <row r="29" spans="1:8">
      <c r="A29">
        <v>32</v>
      </c>
      <c r="B29" s="10" t="s">
        <v>40</v>
      </c>
      <c r="C29">
        <v>1707</v>
      </c>
      <c r="D29" s="1">
        <f t="shared" si="0"/>
        <v>35.451713395638627</v>
      </c>
      <c r="E29" s="5">
        <v>69</v>
      </c>
      <c r="F29" s="9">
        <f>C29/27</f>
        <v>63.222222222222221</v>
      </c>
      <c r="G29" s="1">
        <f t="shared" si="1"/>
        <v>65.900508826583589</v>
      </c>
      <c r="H29" s="2">
        <f t="shared" si="2"/>
        <v>28</v>
      </c>
    </row>
    <row r="30" spans="1:8" ht="18.75">
      <c r="A30">
        <v>12</v>
      </c>
      <c r="B30" t="s">
        <v>20</v>
      </c>
      <c r="C30">
        <v>1958</v>
      </c>
      <c r="D30" s="1">
        <f t="shared" si="0"/>
        <v>40.664589823468326</v>
      </c>
      <c r="E30" s="5">
        <v>60</v>
      </c>
      <c r="F30" s="9">
        <f>C30/34</f>
        <v>57.588235294117645</v>
      </c>
      <c r="G30" s="1">
        <f t="shared" si="1"/>
        <v>58.332991875878072</v>
      </c>
      <c r="H30" s="2">
        <f t="shared" si="2"/>
        <v>29</v>
      </c>
    </row>
    <row r="31" spans="1:8">
      <c r="A31">
        <v>34</v>
      </c>
      <c r="B31" s="6" t="s">
        <v>43</v>
      </c>
      <c r="C31">
        <v>1299</v>
      </c>
      <c r="D31" s="1">
        <f t="shared" si="0"/>
        <v>26.978193146417446</v>
      </c>
      <c r="E31" s="5">
        <v>60</v>
      </c>
      <c r="F31" s="9">
        <f>C31/23</f>
        <v>56.478260869565219</v>
      </c>
      <c r="G31" s="1">
        <f t="shared" si="1"/>
        <v>57.230647433292702</v>
      </c>
      <c r="H31" s="2">
        <f t="shared" si="2"/>
        <v>30</v>
      </c>
    </row>
    <row r="32" spans="1:8">
      <c r="A32">
        <v>5</v>
      </c>
      <c r="B32" t="s">
        <v>13</v>
      </c>
      <c r="C32">
        <v>986</v>
      </c>
      <c r="D32" s="1">
        <f t="shared" si="0"/>
        <v>20.477673935617862</v>
      </c>
      <c r="E32" s="5">
        <v>30</v>
      </c>
      <c r="F32" s="9">
        <f>C32/28</f>
        <v>35.214285714285715</v>
      </c>
      <c r="G32" s="1">
        <f t="shared" si="1"/>
        <v>30.011294318350394</v>
      </c>
      <c r="H32" s="2">
        <f t="shared" si="2"/>
        <v>31</v>
      </c>
    </row>
    <row r="33" spans="1:8">
      <c r="A33">
        <v>8</v>
      </c>
      <c r="B33" t="s">
        <v>16</v>
      </c>
      <c r="C33">
        <v>812</v>
      </c>
      <c r="D33" s="1">
        <f t="shared" si="0"/>
        <v>16.863966770508824</v>
      </c>
      <c r="E33" s="5">
        <v>30</v>
      </c>
      <c r="F33" s="9">
        <f>C33/22</f>
        <v>36.909090909090907</v>
      </c>
      <c r="G33" s="1">
        <f t="shared" si="1"/>
        <v>29.978659492117433</v>
      </c>
      <c r="H33" s="2">
        <f t="shared" si="2"/>
        <v>32</v>
      </c>
    </row>
    <row r="34" spans="1:8">
      <c r="A34">
        <v>6</v>
      </c>
      <c r="B34" t="s">
        <v>14</v>
      </c>
      <c r="C34">
        <v>879</v>
      </c>
      <c r="D34" s="1">
        <f t="shared" si="0"/>
        <v>18.255451713395637</v>
      </c>
      <c r="E34" s="5">
        <v>30</v>
      </c>
      <c r="F34" s="9">
        <f>C34/25</f>
        <v>35.159999999999997</v>
      </c>
      <c r="G34" s="1">
        <f t="shared" si="1"/>
        <v>29.848681619937693</v>
      </c>
      <c r="H34" s="2">
        <f t="shared" si="2"/>
        <v>33</v>
      </c>
    </row>
    <row r="36" spans="1:8">
      <c r="B36" t="s">
        <v>0</v>
      </c>
    </row>
    <row r="37" spans="1:8">
      <c r="A37">
        <v>3</v>
      </c>
      <c r="B37" t="s">
        <v>11</v>
      </c>
    </row>
    <row r="38" spans="1:8">
      <c r="A38">
        <v>7</v>
      </c>
      <c r="B38" t="s">
        <v>15</v>
      </c>
    </row>
    <row r="39" spans="1:8">
      <c r="A39">
        <v>23</v>
      </c>
      <c r="B39" s="4" t="s">
        <v>31</v>
      </c>
    </row>
    <row r="40" spans="1:8">
      <c r="A40">
        <v>26</v>
      </c>
      <c r="B40" s="4" t="s">
        <v>34</v>
      </c>
    </row>
    <row r="41" spans="1:8">
      <c r="A41">
        <v>29</v>
      </c>
      <c r="B41" s="4" t="s">
        <v>37</v>
      </c>
    </row>
    <row r="42" spans="1:8">
      <c r="A42">
        <v>30</v>
      </c>
      <c r="B42" s="4" t="s">
        <v>38</v>
      </c>
    </row>
    <row r="43" spans="1:8">
      <c r="A43">
        <v>33</v>
      </c>
      <c r="B43" s="4" t="s">
        <v>41</v>
      </c>
    </row>
    <row r="44" spans="1:8">
      <c r="B44" s="4"/>
    </row>
    <row r="45" spans="1:8">
      <c r="B45" s="8"/>
    </row>
    <row r="46" spans="1:8">
      <c r="B46" s="4"/>
    </row>
    <row r="47" spans="1:8">
      <c r="B47" s="4"/>
    </row>
    <row r="48" spans="1:8">
      <c r="B48" s="4"/>
    </row>
    <row r="49" spans="2:2">
      <c r="B49" s="4"/>
    </row>
  </sheetData>
  <autoFilter ref="A1:H34" xr:uid="{00000000-0009-0000-0000-000000000000}">
    <sortState xmlns:xlrd2="http://schemas.microsoft.com/office/spreadsheetml/2017/richdata2" ref="A2:H34">
      <sortCondition ref="H1:H34"/>
    </sortState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JSH</dc:creator>
  <cp:lastModifiedBy>주성훈</cp:lastModifiedBy>
  <dcterms:created xsi:type="dcterms:W3CDTF">2015-04-05T04:12:40Z</dcterms:created>
  <dcterms:modified xsi:type="dcterms:W3CDTF">2023-04-04T12:27:44Z</dcterms:modified>
</cp:coreProperties>
</file>